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bucksbusinessfirst.sharepoint.com/sites/btvlep/Private/Communications/Bucks LEP website &amp; comms/Uploading documents/Board Meeting Papers/April 22/"/>
    </mc:Choice>
  </mc:AlternateContent>
  <xr:revisionPtr revIDLastSave="0" documentId="8_{75BBE5E1-3A7A-4A46-9279-AE182FCF9A07}" xr6:coauthVersionLast="47" xr6:coauthVersionMax="47" xr10:uidLastSave="{00000000-0000-0000-0000-000000000000}"/>
  <bookViews>
    <workbookView xWindow="-120" yWindow="-120" windowWidth="29040" windowHeight="15840" firstSheet="1" activeTab="1" xr2:uid="{A08F4A06-480E-4EC8-964E-259ED97AD698}"/>
  </bookViews>
  <sheets>
    <sheet name="Board Summary" sheetId="2" r:id="rId1"/>
    <sheet name="Detail Operating Budget" sheetId="1" r:id="rId2"/>
    <sheet name="Workforce" sheetId="3" state="very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[1]PCT!$A$9:$BE$189</definedName>
    <definedName name="aaaaaaaaaa">[2]PCT!$A$9:$BE$180</definedName>
    <definedName name="abc">#REF!</definedName>
    <definedName name="adsadsd">[3]Settings!$D$25</definedName>
    <definedName name="adssdasasdas">[3]Settings!$D$27</definedName>
    <definedName name="asa">[3]Settings!$E$18</definedName>
    <definedName name="asasd">[3]Settings!$E$19</definedName>
    <definedName name="asdsadas">[3]Settings!$D$22</definedName>
    <definedName name="asdsadasdasd">[3]Settings!$D$21</definedName>
    <definedName name="bb">#REF!</definedName>
    <definedName name="Berks">#REF!</definedName>
    <definedName name="CM">[4]Settings!$B$34</definedName>
    <definedName name="Cost_Centre">'[5]Cost Centres'!$B$2:$C$357</definedName>
    <definedName name="COVERAGE">#REF!</definedName>
    <definedName name="dasdsadasd">[3]Settings!$D$26</definedName>
    <definedName name="DATA10">'[6]Rev Notes 20.21'!$F$2:$F$41</definedName>
    <definedName name="DATA12">'[6]Rev Notes 20.21'!$G$2:$G$41</definedName>
    <definedName name="DATA13">'[6]Rev Notes 20.21'!$H$2:$H$41</definedName>
    <definedName name="DATA14">'[6]Rev Notes 20.21'!$I$2:$I$41</definedName>
    <definedName name="DATA6">'[6]Rev Notes 20.21'!$B$2:$B$41</definedName>
    <definedName name="DATA7">'[6]Rev Notes 20.21'!$C$2:$C$41</definedName>
    <definedName name="DATA8">'[6]Rev Notes 20.21'!$D$2:$D$41</definedName>
    <definedName name="DATA9">'[6]Rev Notes 20.21'!$E$2:$E$41</definedName>
    <definedName name="DateCYE">[7]Settings!$F$35</definedName>
    <definedName name="DateM1">[7]Settings!$F$23</definedName>
    <definedName name="DateM10">[7]Settings!$F$32</definedName>
    <definedName name="DateM11">[7]Settings!$F$33</definedName>
    <definedName name="DateM12">[7]Settings!$F$34</definedName>
    <definedName name="DateM2">[7]Settings!$F$24</definedName>
    <definedName name="DateM3">[7]Settings!$F$25</definedName>
    <definedName name="DateM4">[7]Settings!$F$26</definedName>
    <definedName name="DateM5">[7]Settings!$F$27</definedName>
    <definedName name="DateM6">[7]Settings!$F$28</definedName>
    <definedName name="DateM7">[7]Settings!$F$29</definedName>
    <definedName name="DateM8">[7]Settings!$F$30</definedName>
    <definedName name="DateM9">[7]Settings!$F$31</definedName>
    <definedName name="DatePYE">[7]Settings!$F$36</definedName>
    <definedName name="donna">#REF!</definedName>
    <definedName name="February">#REF!</definedName>
    <definedName name="FinancialYear">'[8]3.Pay Bill'!#REF!</definedName>
    <definedName name="four">#REF!</definedName>
    <definedName name="GUIDANCE_NOTES">#REF!</definedName>
    <definedName name="MEDICAL___DENTAL_HIGH_LEVEL">#REF!</definedName>
    <definedName name="MEDICAL___DENTAL_STAFF_DETAILED_LEVEL">#REF!</definedName>
    <definedName name="MEDICAL___DENTAL_STAFF_GROUPINGS">#REF!</definedName>
    <definedName name="NARRATIVE_CONTEXT">#REF!</definedName>
    <definedName name="Newbury">#REF!</definedName>
    <definedName name="No">[9]Dropdown!$C$18:$C$29</definedName>
    <definedName name="one">#REF!</definedName>
    <definedName name="Organisation">[9]Dropdown!$A$2:$A$15</definedName>
    <definedName name="OrganisationType">[10]Sheet2!$A$15:$A$19</definedName>
    <definedName name="PCT">[11]PCT!$A$9:$BE$179</definedName>
    <definedName name="Period">[9]Sheet1!$B$1:$B$12</definedName>
    <definedName name="PeriodCYE">[7]Settings!$G$35</definedName>
    <definedName name="PeriodM1">[7]Settings!$G$23</definedName>
    <definedName name="PeriodM10">[7]Settings!$G$32</definedName>
    <definedName name="PeriodM11">[7]Settings!$G$33</definedName>
    <definedName name="PeriodM12">[7]Settings!$G$34</definedName>
    <definedName name="PeriodM2">[7]Settings!$G$24</definedName>
    <definedName name="PeriodM3">[7]Settings!$G$25</definedName>
    <definedName name="PeriodM4">[7]Settings!$G$26</definedName>
    <definedName name="PeriodM5">[7]Settings!$G$27</definedName>
    <definedName name="PeriodM6">[7]Settings!$G$28</definedName>
    <definedName name="PeriodM7">[7]Settings!$G$29</definedName>
    <definedName name="PeriodM8">[7]Settings!$G$30</definedName>
    <definedName name="PeriodM9">[7]Settings!$G$31</definedName>
    <definedName name="PeriodPYE">[7]Settings!$G$36</definedName>
    <definedName name="_xlnm.Print_Area" localSheetId="0">'Board Summary'!$B$4:$N$47</definedName>
    <definedName name="Q1isQuarterly">[12]Settings!$E$16</definedName>
    <definedName name="Q2isQuarterly">[12]Settings!$E$17</definedName>
    <definedName name="Q3isQuarterly">[12]Settings!$E$18</definedName>
    <definedName name="Q4isQuarterly">[12]Settings!$E$19</definedName>
    <definedName name="Reading">#REF!</definedName>
    <definedName name="SEVEN">'[8]5.Occ Code Tool'!#REF!</definedName>
    <definedName name="STAFF_GROUPINGS_OCC_CODE_PIVOT_TABLE">#REF!</definedName>
    <definedName name="STAFF_GROUPINGS_OCC_CODE_TOOL">'[8]5.Occ Code Tool'!#REF!</definedName>
    <definedName name="SysCFTolerance">[13]Settings!$D$48</definedName>
    <definedName name="SysCurrYE">[12]Settings!$D$26</definedName>
    <definedName name="SysCycle">[12]Settings!$D$23</definedName>
    <definedName name="SysLongName">[14]Settings!$D$12</definedName>
    <definedName name="SysMARSID">[15]Settings!$D$11</definedName>
    <definedName name="SysMaxTolerance">[7]Settings!$B$30</definedName>
    <definedName name="SysPeriod">[12]Settings!$D$27</definedName>
    <definedName name="SysPrevYE">[12]Settings!$D$25</definedName>
    <definedName name="SysReturnDate">[12]Settings!$D$21</definedName>
    <definedName name="SysSenseMode">'[15]Sensitivity Analysis'!$C$8</definedName>
    <definedName name="SysTolerance">[13]Settings!$D$45</definedName>
    <definedName name="SysYear">[15]Settings!$D$22</definedName>
    <definedName name="SysYEYear0">[15]Settings!$D$25</definedName>
    <definedName name="SysYEYear1">[15]Settings!$D$26</definedName>
    <definedName name="SysYEYear2">[15]Settings!$D$27</definedName>
    <definedName name="SysYEYear3">[15]Settings!$D$28</definedName>
    <definedName name="two">#REF!</definedName>
    <definedName name="Wokingham">#REF!</definedName>
    <definedName name="xyz">#REF!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2" i="1" l="1"/>
  <c r="E38" i="1"/>
  <c r="E37" i="1"/>
  <c r="E36" i="1"/>
  <c r="E35" i="1"/>
  <c r="E34" i="1"/>
  <c r="E33" i="1"/>
  <c r="E31" i="1"/>
  <c r="E30" i="1"/>
  <c r="E29" i="1"/>
  <c r="E28" i="1"/>
  <c r="E27" i="1"/>
  <c r="E26" i="1"/>
  <c r="E49" i="1"/>
  <c r="F49" i="1" s="1"/>
  <c r="E47" i="1"/>
  <c r="E46" i="1"/>
  <c r="E45" i="1"/>
  <c r="E44" i="1"/>
  <c r="E43" i="1"/>
  <c r="E42" i="1"/>
  <c r="E41" i="1"/>
  <c r="E39" i="1"/>
  <c r="E40" i="1"/>
  <c r="G11" i="1"/>
  <c r="F11" i="1"/>
  <c r="E11" i="1"/>
  <c r="E25" i="1"/>
  <c r="E24" i="1"/>
  <c r="E23" i="1"/>
  <c r="G15" i="1"/>
  <c r="D17" i="2"/>
  <c r="E21" i="1"/>
  <c r="G17" i="2" s="1"/>
  <c r="E9" i="2"/>
  <c r="I10" i="2"/>
  <c r="H10" i="2"/>
  <c r="G10" i="2"/>
  <c r="G15" i="2" s="1"/>
  <c r="F39" i="1"/>
  <c r="F42" i="1"/>
  <c r="I15" i="2"/>
  <c r="H15" i="2" l="1"/>
  <c r="F12" i="3"/>
  <c r="E11" i="3"/>
  <c r="F11" i="3" s="1"/>
  <c r="D11" i="3"/>
  <c r="C11" i="3"/>
  <c r="E10" i="3"/>
  <c r="D10" i="3"/>
  <c r="C10" i="3"/>
  <c r="F10" i="3" s="1"/>
  <c r="E9" i="3"/>
  <c r="F9" i="3" s="1"/>
  <c r="D9" i="3"/>
  <c r="C9" i="3"/>
  <c r="E8" i="3"/>
  <c r="D8" i="3"/>
  <c r="C8" i="3"/>
  <c r="F8" i="3" s="1"/>
  <c r="E7" i="3"/>
  <c r="F7" i="3" s="1"/>
  <c r="D7" i="3"/>
  <c r="C7" i="3"/>
  <c r="E6" i="3"/>
  <c r="D6" i="3"/>
  <c r="C6" i="3"/>
  <c r="F6" i="3" s="1"/>
  <c r="E5" i="3"/>
  <c r="F5" i="3" s="1"/>
  <c r="D5" i="3"/>
  <c r="C5" i="3"/>
  <c r="E4" i="3"/>
  <c r="D4" i="3"/>
  <c r="C4" i="3"/>
  <c r="F4" i="3" s="1"/>
  <c r="E3" i="3"/>
  <c r="E13" i="3" s="1"/>
  <c r="D3" i="3"/>
  <c r="D13" i="3" s="1"/>
  <c r="C3" i="3"/>
  <c r="C13" i="3" s="1"/>
  <c r="E62" i="1"/>
  <c r="E15" i="2"/>
  <c r="F15" i="2"/>
  <c r="F22" i="2" s="1"/>
  <c r="G62" i="1"/>
  <c r="F62" i="1"/>
  <c r="G49" i="1"/>
  <c r="G48" i="1"/>
  <c r="F47" i="1"/>
  <c r="G47" i="1" s="1"/>
  <c r="F46" i="1"/>
  <c r="G46" i="1" s="1"/>
  <c r="F45" i="1"/>
  <c r="G45" i="1" s="1"/>
  <c r="F44" i="1"/>
  <c r="G44" i="1" s="1"/>
  <c r="F43" i="1"/>
  <c r="G43" i="1" s="1"/>
  <c r="G42" i="1"/>
  <c r="F41" i="1"/>
  <c r="G41" i="1" s="1"/>
  <c r="F40" i="1"/>
  <c r="G40" i="1" s="1"/>
  <c r="G39" i="1"/>
  <c r="F38" i="1"/>
  <c r="G38" i="1" s="1"/>
  <c r="F37" i="1"/>
  <c r="G37" i="1" s="1"/>
  <c r="F36" i="1"/>
  <c r="G36" i="1" s="1"/>
  <c r="F35" i="1"/>
  <c r="G35" i="1" s="1"/>
  <c r="F34" i="1"/>
  <c r="G34" i="1" s="1"/>
  <c r="F33" i="1"/>
  <c r="G33" i="1" s="1"/>
  <c r="F32" i="1"/>
  <c r="G32" i="1" s="1"/>
  <c r="F31" i="1"/>
  <c r="G31" i="1" s="1"/>
  <c r="F30" i="1"/>
  <c r="G30" i="1" s="1"/>
  <c r="F29" i="1"/>
  <c r="G29" i="1" s="1"/>
  <c r="F28" i="1"/>
  <c r="G28" i="1" s="1"/>
  <c r="F27" i="1"/>
  <c r="G27" i="1" s="1"/>
  <c r="F26" i="1"/>
  <c r="G26" i="1" s="1"/>
  <c r="F25" i="1"/>
  <c r="G25" i="1" s="1"/>
  <c r="F24" i="1"/>
  <c r="G24" i="1" s="1"/>
  <c r="F23" i="1"/>
  <c r="G23" i="1" s="1"/>
  <c r="E51" i="1"/>
  <c r="F20" i="1"/>
  <c r="G20" i="1" s="1"/>
  <c r="F19" i="1"/>
  <c r="G19" i="1" s="1"/>
  <c r="F18" i="1"/>
  <c r="G18" i="1" s="1"/>
  <c r="G21" i="1" s="1"/>
  <c r="I17" i="2" s="1"/>
  <c r="E17" i="2"/>
  <c r="E16" i="1"/>
  <c r="G19" i="2" l="1"/>
  <c r="G20" i="2" s="1"/>
  <c r="G18" i="2"/>
  <c r="E53" i="1"/>
  <c r="G51" i="1"/>
  <c r="F3" i="3"/>
  <c r="F13" i="3" s="1"/>
  <c r="E22" i="2"/>
  <c r="G22" i="2"/>
  <c r="G26" i="2" s="1"/>
  <c r="G32" i="2" s="1"/>
  <c r="I18" i="2"/>
  <c r="G16" i="1"/>
  <c r="F51" i="1"/>
  <c r="F21" i="1"/>
  <c r="H17" i="2" s="1"/>
  <c r="H19" i="2" l="1"/>
  <c r="H20" i="2" s="1"/>
  <c r="I19" i="2"/>
  <c r="I20" i="2" s="1"/>
  <c r="H18" i="2"/>
  <c r="I22" i="2"/>
  <c r="G53" i="1"/>
  <c r="H22" i="2"/>
  <c r="H25" i="2"/>
  <c r="F16" i="1"/>
  <c r="F53" i="1" s="1"/>
  <c r="I25" i="2" l="1"/>
  <c r="I26" i="2" s="1"/>
  <c r="H26" i="2"/>
  <c r="H32" i="2" s="1"/>
  <c r="I3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Bharti Bhoja</author>
  </authors>
  <commentList>
    <comment ref="F65" authorId="0" shapeId="0" xr:uid="{F3EF3FDD-03A6-4643-9E5F-4CB6CC842FBD}">
      <text>
        <r>
          <rPr>
            <b/>
            <sz val="9"/>
            <color indexed="81"/>
            <rFont val="Tahoma"/>
            <family val="2"/>
          </rPr>
          <t>Bharti Bhoja:</t>
        </r>
        <r>
          <rPr>
            <sz val="9"/>
            <color indexed="81"/>
            <rFont val="Tahoma"/>
            <family val="2"/>
          </rPr>
          <t xml:space="preserve">
this is inflation added on this tab</t>
        </r>
      </text>
    </comment>
  </commentList>
</comments>
</file>

<file path=xl/sharedStrings.xml><?xml version="1.0" encoding="utf-8"?>
<sst xmlns="http://schemas.openxmlformats.org/spreadsheetml/2006/main" count="181" uniqueCount="141">
  <si>
    <t>BUCKINGHAMSHIRE LOCAL ENTERPRISE PARTNERSHIP LTD</t>
  </si>
  <si>
    <t xml:space="preserve">LEP Management </t>
  </si>
  <si>
    <t xml:space="preserve">                             LEP Management </t>
  </si>
  <si>
    <t>GROUP</t>
  </si>
  <si>
    <t>DESCRIPTION</t>
  </si>
  <si>
    <t>"2021/22 Forecast</t>
  </si>
  <si>
    <t>"2021/22 Budget</t>
  </si>
  <si>
    <t>"2022/23 Proposed Budget</t>
  </si>
  <si>
    <t>"2023/24 Proposed Budget</t>
  </si>
  <si>
    <t>"2024/25 Proposed Budget</t>
  </si>
  <si>
    <t>Notes</t>
  </si>
  <si>
    <t>£000</t>
  </si>
  <si>
    <t>Income</t>
  </si>
  <si>
    <t>Local Authority contribution</t>
  </si>
  <si>
    <t>EZ contribution</t>
  </si>
  <si>
    <t>Government contribution</t>
  </si>
  <si>
    <t>Gainshare</t>
  </si>
  <si>
    <t>Loans - long term</t>
  </si>
  <si>
    <t>Total Income</t>
  </si>
  <si>
    <t xml:space="preserve">Pay </t>
  </si>
  <si>
    <t>Operating (Salaries, NI &amp; Pension)</t>
  </si>
  <si>
    <t>Pay: Includes 1 vacancy, 1.25% NIC increase and 2.5% inflation.  During 21/22 there were 3 vacancies and a credit of £62k (for recharges of salaries of £26k plus salary and MHRC refunds of £36k).  Pay- Contigency refers to Agency costs if required.                                                                                                      Non-Pay: Includes HR, legal, Accountants etc costs of £66k, £65k relating to BBF support and recharges, £20k software licences, £74k project support costs, £49k marketing/events ec, £60k irrecoverable vat, £10k annual report.</t>
  </si>
  <si>
    <t>Contingency</t>
  </si>
  <si>
    <t>Non-pay</t>
  </si>
  <si>
    <t>Operating</t>
  </si>
  <si>
    <t>LEP non-pay budget for 22/23 is higher because it includes 3% inflation and 21/22 did not include all costs.  The budget is more comparable to forecast than 21.22 budget.</t>
  </si>
  <si>
    <t>Programme</t>
  </si>
  <si>
    <t>Transfer required from reserves</t>
  </si>
  <si>
    <t>Reserves</t>
  </si>
  <si>
    <t>Balance at 1st April</t>
  </si>
  <si>
    <t>Balancec/fwd</t>
  </si>
  <si>
    <t>Operating reserve balances are estimated and could be higher or lower at year end.</t>
  </si>
  <si>
    <t>Balance Carried Forward</t>
  </si>
  <si>
    <t>We anticipate the projected £4.1m reserves may be lower as the broadband gainshare is yet to be completed and the loan repayment may not be received within the three year term. If both these incomes are not received,  the operating reserve would reduce to circa £500,000.</t>
  </si>
  <si>
    <t>Key Assumptions</t>
  </si>
  <si>
    <t>1) Pay assumes current actual cost plus an inflationary pay increase of 2.5% for both 22/23 &amp; 23/24 and 1.25% national insurance increase from April 22.  It also assumes full establishment of 10 FTEs in post for the full 12 months.</t>
  </si>
  <si>
    <t>2) Budgets based on actual non-pay include 3% inflation.</t>
  </si>
  <si>
    <t>3) Employer's national insurance contribution includes the increase an increase of 1.25% from 1st April 22.</t>
  </si>
  <si>
    <t>4) EZ budget only includes operating costs and some ad hoc consultancy costs.  Other project and programme costs are assumed to be reimbursed as and when they are incurred.</t>
  </si>
  <si>
    <t xml:space="preserve">5) Workforce costs are gross excluding credit for recharges of costs to BBF for shared resources and excludes Research Manager maternity costs.  They are assumed to offset each other. </t>
  </si>
  <si>
    <t>DPAA219</t>
  </si>
  <si>
    <t>£</t>
  </si>
  <si>
    <t>Core funding excluded for board presentation</t>
  </si>
  <si>
    <t>Reimbursement of expenses</t>
  </si>
  <si>
    <t>Salaries</t>
  </si>
  <si>
    <t>National Insurance</t>
  </si>
  <si>
    <t>Pension</t>
  </si>
  <si>
    <t>Total Pay</t>
  </si>
  <si>
    <t xml:space="preserve">246120 </t>
  </si>
  <si>
    <t>Vehicle Hire</t>
  </si>
  <si>
    <t>Actual cost</t>
  </si>
  <si>
    <t>247000</t>
  </si>
  <si>
    <t>Staff Travelling Expenses</t>
  </si>
  <si>
    <t>Estimated</t>
  </si>
  <si>
    <t xml:space="preserve">321080 </t>
  </si>
  <si>
    <t>Purchase.of Refreshments and Food</t>
  </si>
  <si>
    <t>340010</t>
  </si>
  <si>
    <t>Printing &amp; Stationery</t>
  </si>
  <si>
    <t xml:space="preserve">BLEP Man -Annual report printing + website maintenance based on 21.22 actual cost </t>
  </si>
  <si>
    <t xml:space="preserve">340013 </t>
  </si>
  <si>
    <t>Stationery &amp; Office Supplies</t>
  </si>
  <si>
    <t>340017</t>
  </si>
  <si>
    <t>Other General Office Expenses</t>
  </si>
  <si>
    <t>341030</t>
  </si>
  <si>
    <t>Project Work and Project Management Cost</t>
  </si>
  <si>
    <t>To be split out</t>
  </si>
  <si>
    <t>381500</t>
  </si>
  <si>
    <t>Delivery Costs</t>
  </si>
  <si>
    <t>382000</t>
  </si>
  <si>
    <t>Telephones</t>
  </si>
  <si>
    <t>384201</t>
  </si>
  <si>
    <t>Computer Software Licences &amp; Purchase</t>
  </si>
  <si>
    <t>EZ cost includes -£12355.20 for Co Star and £4000 for shared creative work</t>
  </si>
  <si>
    <t>384220</t>
  </si>
  <si>
    <t>Software Support</t>
  </si>
  <si>
    <t>Includes £9960 for Beauhurst, £720 for ApprovalMax and £840 for Xero plus contingency of £2000</t>
  </si>
  <si>
    <t>483250</t>
  </si>
  <si>
    <t>Storage &amp; Shredding</t>
  </si>
  <si>
    <t xml:space="preserve">551000 </t>
  </si>
  <si>
    <t xml:space="preserve"> Subsistence</t>
  </si>
  <si>
    <t>552000</t>
  </si>
  <si>
    <t>Courses, Conference and Seminar Fees</t>
  </si>
  <si>
    <t xml:space="preserve">577020 </t>
  </si>
  <si>
    <t xml:space="preserve"> Market Research</t>
  </si>
  <si>
    <t xml:space="preserve">552015 </t>
  </si>
  <si>
    <t>Events Expenditure</t>
  </si>
  <si>
    <t>Estimated Not sure which events apart from AGM we need to budget for.</t>
  </si>
  <si>
    <t>562156</t>
  </si>
  <si>
    <t>Project Funding</t>
  </si>
  <si>
    <t>BBF staff hosting fees of £32k based on 20.21 actual +balance is estimated cost of £3k a month support recharges from BBF (£3300 is recharged to EZ for Anthony)</t>
  </si>
  <si>
    <t>571027</t>
  </si>
  <si>
    <t>Marketing</t>
  </si>
  <si>
    <t>582032</t>
  </si>
  <si>
    <t>Legal Fees</t>
  </si>
  <si>
    <t>Based on 21/22 budget</t>
  </si>
  <si>
    <t>583020</t>
  </si>
  <si>
    <t>Professional Services (non curriculum) -</t>
  </si>
  <si>
    <t xml:space="preserve">Includes Hatch and other project related professional services based on 21/22 actual </t>
  </si>
  <si>
    <t>583060</t>
  </si>
  <si>
    <t>Purchase of Professional Services - Ext</t>
  </si>
  <si>
    <t>Includes purchase of HR, Payroll, secretariat, accounting and other professional services</t>
  </si>
  <si>
    <t xml:space="preserve">562200 </t>
  </si>
  <si>
    <t xml:space="preserve"> Subscriptions to National Bodies</t>
  </si>
  <si>
    <t>LEP Network subscription £7k</t>
  </si>
  <si>
    <t>R34000</t>
  </si>
  <si>
    <t>ICT Equipment internal charges</t>
  </si>
  <si>
    <t xml:space="preserve">Based YTD actual </t>
  </si>
  <si>
    <t xml:space="preserve">R82000 </t>
  </si>
  <si>
    <t>Finance Services internal charges</t>
  </si>
  <si>
    <t>BCC recharge</t>
  </si>
  <si>
    <t xml:space="preserve">227100 </t>
  </si>
  <si>
    <t>Rents, Wayleaves &amp; Hire of Premises</t>
  </si>
  <si>
    <t xml:space="preserve">R39000 </t>
  </si>
  <si>
    <t>LEP Recharges/reimbursement of support costs</t>
  </si>
  <si>
    <t>VAT impact</t>
  </si>
  <si>
    <t xml:space="preserve">Impact of irrecoverable VAT based on YTD VAT recovered for LEP Management but EZ is estimated </t>
  </si>
  <si>
    <t>Total Non-pay</t>
  </si>
  <si>
    <t>Transfer required from reserves for operating budget</t>
  </si>
  <si>
    <t>LEP Management Reserve (estimated)</t>
  </si>
  <si>
    <t xml:space="preserve">GPF Reserve Carried Forward From 21/22 </t>
  </si>
  <si>
    <t xml:space="preserve">LGF Reserve </t>
  </si>
  <si>
    <t>Loans</t>
  </si>
  <si>
    <t>Retained Business Rates Carried Forward from 21/22</t>
  </si>
  <si>
    <t>At the end of 25/26 there will be an estimated net income of £12.5m subject to 50/50 split with the council.</t>
  </si>
  <si>
    <t>Total Reserves</t>
  </si>
  <si>
    <t>Check</t>
  </si>
  <si>
    <t>Budgeted pay 2022/23</t>
  </si>
  <si>
    <t xml:space="preserve">Salary </t>
  </si>
  <si>
    <t>NIC</t>
  </si>
  <si>
    <t xml:space="preserve">Total </t>
  </si>
  <si>
    <t>CEO</t>
  </si>
  <si>
    <t>Partnership Director</t>
  </si>
  <si>
    <t>EZ Director</t>
  </si>
  <si>
    <t xml:space="preserve">Head of Finance </t>
  </si>
  <si>
    <t>Programme Manager</t>
  </si>
  <si>
    <t>Research Manager</t>
  </si>
  <si>
    <t>Comms Manager</t>
  </si>
  <si>
    <t>Digital Lead</t>
  </si>
  <si>
    <t>Analyst</t>
  </si>
  <si>
    <t>James Robinson Vacancy</t>
  </si>
  <si>
    <t>Above is based on actual cost at 31st January 2022 plus 2.5% inflation and 1.25% are added to the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</si>
</sst>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_ ;\-#,##0\ "/>
  </numFmts>
  <fonts count="24" x14ac:knownFonts="1">
    <font>
      <sz val="12"/>
      <color theme="1"/>
      <name val="Arial"/>
      <family val="2"/>
    </font>
    <font>
      <sz val="12"/>
      <color theme="1"/>
      <name val="Arial"/>
      <family val="2"/>
    </font>
    <font>
      <b/>
      <sz val="16"/>
      <name val="Arial"/>
      <family val="2"/>
    </font>
    <font>
      <sz val="12"/>
      <color rgb="FF0070C0"/>
      <name val="Arial"/>
      <family val="2"/>
    </font>
    <font>
      <b/>
      <sz val="12"/>
      <color rgb="FF0070C0"/>
      <name val="Arial"/>
      <family val="2"/>
    </font>
    <font>
      <b/>
      <sz val="12"/>
      <color theme="1"/>
      <name val="Arial"/>
      <family val="2"/>
    </font>
    <font>
      <sz val="12"/>
      <name val="Arial"/>
      <family val="2"/>
    </font>
    <font>
      <sz val="12"/>
      <color rgb="FFFF0000"/>
      <name val="Arial"/>
      <family val="2"/>
    </font>
    <font>
      <b/>
      <sz val="9"/>
      <color indexed="81"/>
      <name val="Tahoma"/>
      <family val="2"/>
    </font>
    <font>
      <sz val="9"/>
      <color indexed="81"/>
      <name val="Tahoma"/>
      <family val="2"/>
    </font>
    <font>
      <sz val="9"/>
      <color theme="1"/>
      <name val="Arial"/>
      <family val="2"/>
    </font>
    <font>
      <sz val="11"/>
      <color theme="1"/>
      <name val="Arial"/>
      <family val="2"/>
    </font>
    <font>
      <sz val="11"/>
      <color rgb="FF0070C0"/>
      <name val="Arial"/>
      <family val="2"/>
    </font>
    <font>
      <b/>
      <sz val="11"/>
      <color theme="1"/>
      <name val="Arial"/>
      <family val="2"/>
    </font>
    <font>
      <b/>
      <sz val="12"/>
      <name val="Arial"/>
      <family val="2"/>
    </font>
    <font>
      <sz val="11"/>
      <color rgb="FFFF0000"/>
      <name val="Arial"/>
      <family val="2"/>
    </font>
    <font>
      <b/>
      <sz val="14"/>
      <name val="Arial"/>
      <family val="2"/>
    </font>
    <font>
      <b/>
      <sz val="11"/>
      <color rgb="FF0070C0"/>
      <name val="Arial"/>
      <family val="2"/>
    </font>
    <font>
      <sz val="11"/>
      <name val="Arial"/>
      <family val="2"/>
    </font>
    <font>
      <sz val="9"/>
      <color rgb="FF203764"/>
      <name val="Arial"/>
      <family val="2"/>
    </font>
    <font>
      <sz val="9"/>
      <color rgb="FF0070C0"/>
      <name val="Arial"/>
      <family val="2"/>
    </font>
    <font>
      <sz val="9"/>
      <color rgb="FFFF0000"/>
      <name val="Arial"/>
      <family val="2"/>
    </font>
    <font>
      <sz val="10"/>
      <color rgb="FF0070C0"/>
      <name val="Arial"/>
      <family val="2"/>
    </font>
    <font>
      <sz val="10"/>
      <color theme="1"/>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5" tint="0.39997558519241921"/>
        <bgColor indexed="64"/>
      </patternFill>
    </fill>
  </fills>
  <borders count="18">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style="double">
        <color rgb="FF000000"/>
      </bottom>
      <diagonal/>
    </border>
  </borders>
  <cellStyleXfs count="2">
    <xf numFmtId="0" fontId="0" fillId="0" borderId="0"/>
    <xf numFmtId="43" fontId="1" fillId="0" borderId="0" applyFont="0" applyFill="0" applyBorder="0" applyAlignment="0" applyProtection="0"/>
  </cellStyleXfs>
  <cellXfs count="153">
    <xf numFmtId="0" fontId="0" fillId="0" borderId="0" xfId="0"/>
    <xf numFmtId="0" fontId="0" fillId="2" borderId="0" xfId="0" applyFill="1"/>
    <xf numFmtId="0" fontId="0" fillId="2" borderId="0" xfId="0" applyFill="1" applyAlignment="1">
      <alignment horizontal="center"/>
    </xf>
    <xf numFmtId="0" fontId="0" fillId="2" borderId="0" xfId="0" applyFill="1" applyAlignment="1">
      <alignment horizontal="left" wrapText="1"/>
    </xf>
    <xf numFmtId="0" fontId="5" fillId="2" borderId="0" xfId="0" applyFont="1" applyFill="1" applyAlignment="1">
      <alignment horizontal="left" wrapText="1"/>
    </xf>
    <xf numFmtId="0" fontId="3" fillId="2" borderId="0" xfId="0" applyFont="1" applyFill="1"/>
    <xf numFmtId="164" fontId="6" fillId="5" borderId="0" xfId="1" applyNumberFormat="1" applyFont="1" applyFill="1" applyBorder="1" applyAlignment="1">
      <alignment horizontal="center" vertical="center"/>
    </xf>
    <xf numFmtId="164" fontId="6" fillId="6" borderId="0" xfId="1" applyNumberFormat="1" applyFont="1" applyFill="1" applyBorder="1" applyAlignment="1">
      <alignment horizontal="center" vertical="center"/>
    </xf>
    <xf numFmtId="164" fontId="3" fillId="5" borderId="0" xfId="1" applyNumberFormat="1" applyFont="1" applyFill="1" applyBorder="1" applyAlignment="1">
      <alignment horizontal="center" vertical="center"/>
    </xf>
    <xf numFmtId="164" fontId="3" fillId="6" borderId="0" xfId="1" applyNumberFormat="1" applyFont="1" applyFill="1" applyBorder="1" applyAlignment="1">
      <alignment horizontal="center" vertical="center"/>
    </xf>
    <xf numFmtId="164" fontId="3" fillId="7" borderId="0" xfId="1" applyNumberFormat="1" applyFont="1" applyFill="1" applyBorder="1" applyAlignment="1">
      <alignment horizontal="center" vertical="center"/>
    </xf>
    <xf numFmtId="0" fontId="3" fillId="0" borderId="0" xfId="0" applyFont="1"/>
    <xf numFmtId="164" fontId="3" fillId="5" borderId="1" xfId="1" applyNumberFormat="1" applyFont="1" applyFill="1" applyBorder="1" applyAlignment="1">
      <alignment horizontal="center" vertical="center"/>
    </xf>
    <xf numFmtId="164" fontId="3" fillId="6" borderId="1" xfId="1" applyNumberFormat="1" applyFont="1" applyFill="1" applyBorder="1" applyAlignment="1">
      <alignment horizontal="center" vertical="center"/>
    </xf>
    <xf numFmtId="164" fontId="3" fillId="7" borderId="1" xfId="1" applyNumberFormat="1" applyFont="1" applyFill="1" applyBorder="1" applyAlignment="1">
      <alignment horizontal="center" vertical="center"/>
    </xf>
    <xf numFmtId="0" fontId="6" fillId="2" borderId="0" xfId="0" applyFont="1" applyFill="1"/>
    <xf numFmtId="164" fontId="6" fillId="7" borderId="0" xfId="1" applyNumberFormat="1" applyFont="1" applyFill="1" applyBorder="1" applyAlignment="1">
      <alignment horizontal="center" vertical="center"/>
    </xf>
    <xf numFmtId="0" fontId="6" fillId="0" borderId="0" xfId="0" applyFont="1"/>
    <xf numFmtId="164" fontId="3" fillId="2" borderId="0" xfId="1" applyNumberFormat="1" applyFont="1" applyFill="1" applyBorder="1" applyAlignment="1">
      <alignment horizontal="center" vertical="center"/>
    </xf>
    <xf numFmtId="164" fontId="0" fillId="2" borderId="0" xfId="1" applyNumberFormat="1" applyFont="1" applyFill="1" applyBorder="1" applyAlignment="1">
      <alignment horizontal="center" vertical="center"/>
    </xf>
    <xf numFmtId="0" fontId="7" fillId="2" borderId="0" xfId="0" applyFont="1" applyFill="1"/>
    <xf numFmtId="164" fontId="7" fillId="2" borderId="0" xfId="1" applyNumberFormat="1" applyFont="1" applyFill="1" applyBorder="1" applyAlignment="1">
      <alignment horizontal="center" vertical="center"/>
    </xf>
    <xf numFmtId="164" fontId="0" fillId="2" borderId="0" xfId="1" applyNumberFormat="1" applyFont="1" applyFill="1" applyAlignment="1">
      <alignment horizontal="center" vertical="center"/>
    </xf>
    <xf numFmtId="0" fontId="5" fillId="2" borderId="0" xfId="0" applyFont="1" applyFill="1"/>
    <xf numFmtId="0" fontId="0" fillId="0" borderId="0" xfId="0" applyAlignment="1">
      <alignment horizontal="center"/>
    </xf>
    <xf numFmtId="0" fontId="0" fillId="0" borderId="0" xfId="0" applyAlignment="1">
      <alignment horizontal="left" wrapText="1"/>
    </xf>
    <xf numFmtId="0" fontId="0" fillId="2" borderId="0" xfId="0" applyFill="1" applyAlignment="1">
      <alignment horizontal="center" vertical="center"/>
    </xf>
    <xf numFmtId="0" fontId="2" fillId="2" borderId="0" xfId="0" applyFont="1" applyFill="1"/>
    <xf numFmtId="0" fontId="2" fillId="2" borderId="0" xfId="0" applyFont="1" applyFill="1" applyAlignment="1">
      <alignment horizontal="center"/>
    </xf>
    <xf numFmtId="3" fontId="0" fillId="2" borderId="0" xfId="0" applyNumberFormat="1" applyFill="1" applyAlignment="1">
      <alignment horizontal="center" vertical="center"/>
    </xf>
    <xf numFmtId="0" fontId="0" fillId="2" borderId="0" xfId="0" applyFill="1" applyAlignment="1">
      <alignment vertical="center"/>
    </xf>
    <xf numFmtId="0" fontId="0" fillId="0" borderId="0" xfId="0" applyAlignment="1">
      <alignment horizontal="center" vertical="center"/>
    </xf>
    <xf numFmtId="3" fontId="0" fillId="0" borderId="0" xfId="0" applyNumberFormat="1" applyAlignment="1">
      <alignment horizontal="center" vertical="center"/>
    </xf>
    <xf numFmtId="0" fontId="0" fillId="9" borderId="0" xfId="0" applyFill="1"/>
    <xf numFmtId="0" fontId="0" fillId="9" borderId="0" xfId="0" applyFill="1" applyAlignment="1">
      <alignment horizontal="center"/>
    </xf>
    <xf numFmtId="0" fontId="3" fillId="9" borderId="0" xfId="0" applyFont="1" applyFill="1" applyAlignment="1">
      <alignment horizontal="center"/>
    </xf>
    <xf numFmtId="0" fontId="3" fillId="9" borderId="0" xfId="0" applyFont="1" applyFill="1"/>
    <xf numFmtId="43" fontId="3" fillId="9" borderId="0" xfId="1" applyFont="1" applyFill="1" applyAlignment="1">
      <alignment vertical="center"/>
    </xf>
    <xf numFmtId="0" fontId="3" fillId="9" borderId="0" xfId="0" applyFont="1" applyFill="1" applyAlignment="1">
      <alignment vertical="center"/>
    </xf>
    <xf numFmtId="0" fontId="0" fillId="2" borderId="2" xfId="0" applyFill="1" applyBorder="1"/>
    <xf numFmtId="0" fontId="5" fillId="8"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5" fillId="4" borderId="2" xfId="0" quotePrefix="1" applyFont="1" applyFill="1" applyBorder="1" applyAlignment="1">
      <alignment horizontal="center" vertical="center" wrapText="1"/>
    </xf>
    <xf numFmtId="0" fontId="3" fillId="2" borderId="2" xfId="0" applyFont="1" applyFill="1" applyBorder="1"/>
    <xf numFmtId="0" fontId="0" fillId="8" borderId="2" xfId="0" applyFill="1" applyBorder="1" applyAlignment="1">
      <alignment horizontal="center" vertical="center"/>
    </xf>
    <xf numFmtId="3" fontId="0" fillId="4" borderId="2" xfId="0" applyNumberFormat="1" applyFill="1" applyBorder="1" applyAlignment="1">
      <alignment horizontal="center" vertical="center"/>
    </xf>
    <xf numFmtId="3" fontId="0" fillId="8" borderId="2" xfId="0" applyNumberFormat="1" applyFill="1" applyBorder="1" applyAlignment="1">
      <alignment horizontal="center" vertical="center"/>
    </xf>
    <xf numFmtId="3" fontId="11" fillId="5" borderId="2" xfId="0" applyNumberFormat="1" applyFont="1" applyFill="1" applyBorder="1" applyAlignment="1">
      <alignment horizontal="center" vertical="center"/>
    </xf>
    <xf numFmtId="3" fontId="11" fillId="6" borderId="2" xfId="0" applyNumberFormat="1" applyFont="1" applyFill="1" applyBorder="1" applyAlignment="1">
      <alignment horizontal="center" vertical="center"/>
    </xf>
    <xf numFmtId="3" fontId="11" fillId="7" borderId="2" xfId="0" applyNumberFormat="1" applyFont="1" applyFill="1" applyBorder="1" applyAlignment="1">
      <alignment horizontal="center" vertical="center"/>
    </xf>
    <xf numFmtId="3" fontId="3" fillId="4" borderId="2" xfId="0" applyNumberFormat="1" applyFont="1" applyFill="1" applyBorder="1" applyAlignment="1">
      <alignment horizontal="center" vertical="center"/>
    </xf>
    <xf numFmtId="3" fontId="3" fillId="8" borderId="2" xfId="0" applyNumberFormat="1" applyFont="1" applyFill="1" applyBorder="1" applyAlignment="1">
      <alignment horizontal="center" vertical="center"/>
    </xf>
    <xf numFmtId="0" fontId="3" fillId="8" borderId="2" xfId="0" applyFont="1" applyFill="1" applyBorder="1" applyAlignment="1">
      <alignment horizontal="center" vertical="center"/>
    </xf>
    <xf numFmtId="0" fontId="12" fillId="2" borderId="2" xfId="0" applyFont="1" applyFill="1" applyBorder="1"/>
    <xf numFmtId="0" fontId="11" fillId="2" borderId="2" xfId="0" applyFont="1" applyFill="1" applyBorder="1"/>
    <xf numFmtId="0" fontId="5" fillId="5" borderId="2" xfId="0" applyFont="1" applyFill="1" applyBorder="1" applyAlignment="1">
      <alignment horizontal="center" wrapText="1"/>
    </xf>
    <xf numFmtId="0" fontId="5" fillId="6" borderId="2" xfId="0" applyFont="1" applyFill="1" applyBorder="1" applyAlignment="1">
      <alignment horizontal="center" wrapText="1"/>
    </xf>
    <xf numFmtId="0" fontId="5" fillId="7" borderId="2" xfId="0" applyFont="1" applyFill="1" applyBorder="1" applyAlignment="1">
      <alignment horizontal="center" wrapText="1"/>
    </xf>
    <xf numFmtId="0" fontId="0" fillId="5" borderId="2" xfId="0" applyFill="1" applyBorder="1" applyAlignment="1">
      <alignment horizontal="center"/>
    </xf>
    <xf numFmtId="164" fontId="0" fillId="6" borderId="2" xfId="1" applyNumberFormat="1" applyFont="1" applyFill="1" applyBorder="1" applyAlignment="1">
      <alignment horizontal="center" vertical="center"/>
    </xf>
    <xf numFmtId="164" fontId="0" fillId="7" borderId="2" xfId="1" applyNumberFormat="1" applyFont="1" applyFill="1" applyBorder="1" applyAlignment="1">
      <alignment horizontal="center" vertical="center"/>
    </xf>
    <xf numFmtId="164" fontId="11" fillId="5" borderId="2" xfId="1" applyNumberFormat="1" applyFont="1" applyFill="1" applyBorder="1" applyAlignment="1">
      <alignment horizontal="center" vertical="center"/>
    </xf>
    <xf numFmtId="164" fontId="11" fillId="6" borderId="2" xfId="1" applyNumberFormat="1" applyFont="1" applyFill="1" applyBorder="1" applyAlignment="1">
      <alignment horizontal="center" vertical="center"/>
    </xf>
    <xf numFmtId="164" fontId="11" fillId="7" borderId="2" xfId="1" applyNumberFormat="1" applyFont="1" applyFill="1" applyBorder="1" applyAlignment="1">
      <alignment horizontal="center" vertical="center"/>
    </xf>
    <xf numFmtId="164" fontId="12" fillId="5" borderId="2" xfId="1" applyNumberFormat="1" applyFont="1" applyFill="1" applyBorder="1" applyAlignment="1">
      <alignment horizontal="center" vertical="center"/>
    </xf>
    <xf numFmtId="164" fontId="12" fillId="6" borderId="2" xfId="1" applyNumberFormat="1" applyFont="1" applyFill="1" applyBorder="1" applyAlignment="1">
      <alignment horizontal="center" vertical="center"/>
    </xf>
    <xf numFmtId="164" fontId="12" fillId="7" borderId="2" xfId="1" applyNumberFormat="1" applyFont="1" applyFill="1" applyBorder="1" applyAlignment="1">
      <alignment horizontal="center" vertical="center"/>
    </xf>
    <xf numFmtId="0" fontId="17" fillId="2" borderId="2" xfId="0" applyFont="1" applyFill="1" applyBorder="1"/>
    <xf numFmtId="0" fontId="11" fillId="2" borderId="0" xfId="0" applyFont="1" applyFill="1" applyAlignment="1">
      <alignment horizontal="left" wrapText="1"/>
    </xf>
    <xf numFmtId="0" fontId="11" fillId="2" borderId="0" xfId="0" applyFont="1" applyFill="1"/>
    <xf numFmtId="0" fontId="12" fillId="2" borderId="0" xfId="0" applyFont="1" applyFill="1" applyAlignment="1">
      <alignment horizontal="left" wrapText="1"/>
    </xf>
    <xf numFmtId="0" fontId="12" fillId="2" borderId="0" xfId="0" applyFont="1" applyFill="1"/>
    <xf numFmtId="0" fontId="11" fillId="0" borderId="0" xfId="0" applyFont="1"/>
    <xf numFmtId="0" fontId="18" fillId="2" borderId="0" xfId="0" applyFont="1" applyFill="1" applyAlignment="1">
      <alignment horizontal="left" wrapText="1"/>
    </xf>
    <xf numFmtId="0" fontId="18" fillId="2" borderId="0" xfId="0" applyFont="1" applyFill="1"/>
    <xf numFmtId="0" fontId="15" fillId="2" borderId="0" xfId="0" applyFont="1" applyFill="1" applyAlignment="1">
      <alignment horizontal="left" wrapText="1"/>
    </xf>
    <xf numFmtId="0" fontId="4" fillId="3" borderId="2" xfId="0" applyFont="1" applyFill="1" applyBorder="1" applyAlignment="1">
      <alignment vertical="center"/>
    </xf>
    <xf numFmtId="0" fontId="4" fillId="3" borderId="0" xfId="0" applyFont="1" applyFill="1" applyAlignment="1">
      <alignment horizontal="right" vertical="center"/>
    </xf>
    <xf numFmtId="3" fontId="19" fillId="5" borderId="2" xfId="0" applyNumberFormat="1" applyFont="1" applyFill="1" applyBorder="1" applyAlignment="1">
      <alignment horizontal="center" vertical="center"/>
    </xf>
    <xf numFmtId="3" fontId="19" fillId="6" borderId="2" xfId="0" applyNumberFormat="1" applyFont="1" applyFill="1" applyBorder="1" applyAlignment="1">
      <alignment horizontal="center" vertical="center"/>
    </xf>
    <xf numFmtId="3" fontId="20" fillId="5" borderId="2" xfId="0" applyNumberFormat="1" applyFont="1" applyFill="1" applyBorder="1" applyAlignment="1">
      <alignment horizontal="center" vertical="center"/>
    </xf>
    <xf numFmtId="3" fontId="20" fillId="6" borderId="2" xfId="0" applyNumberFormat="1" applyFont="1" applyFill="1" applyBorder="1" applyAlignment="1">
      <alignment horizontal="center" vertical="center"/>
    </xf>
    <xf numFmtId="3" fontId="21" fillId="5" borderId="2" xfId="0" applyNumberFormat="1" applyFont="1" applyFill="1" applyBorder="1" applyAlignment="1">
      <alignment horizontal="center" vertical="center"/>
    </xf>
    <xf numFmtId="3" fontId="21" fillId="6" borderId="2" xfId="0" applyNumberFormat="1" applyFont="1" applyFill="1" applyBorder="1" applyAlignment="1">
      <alignment horizontal="center" vertical="center"/>
    </xf>
    <xf numFmtId="3" fontId="10" fillId="5" borderId="4" xfId="0" applyNumberFormat="1" applyFont="1" applyFill="1" applyBorder="1" applyAlignment="1">
      <alignment horizontal="center" vertical="center"/>
    </xf>
    <xf numFmtId="3" fontId="10" fillId="6" borderId="4" xfId="0" applyNumberFormat="1" applyFont="1" applyFill="1" applyBorder="1" applyAlignment="1">
      <alignment horizontal="center" vertical="center"/>
    </xf>
    <xf numFmtId="3" fontId="21" fillId="5" borderId="3" xfId="0" applyNumberFormat="1" applyFont="1" applyFill="1" applyBorder="1" applyAlignment="1">
      <alignment horizontal="center" vertical="center"/>
    </xf>
    <xf numFmtId="3" fontId="21" fillId="6" borderId="3" xfId="0" applyNumberFormat="1" applyFont="1" applyFill="1" applyBorder="1" applyAlignment="1">
      <alignment horizontal="center" vertical="center"/>
    </xf>
    <xf numFmtId="3" fontId="10" fillId="5" borderId="5" xfId="0" applyNumberFormat="1" applyFont="1" applyFill="1" applyBorder="1" applyAlignment="1">
      <alignment horizontal="center" vertical="center"/>
    </xf>
    <xf numFmtId="3" fontId="10" fillId="6" borderId="5" xfId="0" applyNumberFormat="1" applyFont="1" applyFill="1" applyBorder="1" applyAlignment="1">
      <alignment horizontal="center" vertical="center"/>
    </xf>
    <xf numFmtId="3" fontId="10" fillId="5" borderId="2" xfId="0" applyNumberFormat="1" applyFont="1" applyFill="1" applyBorder="1" applyAlignment="1">
      <alignment horizontal="center" vertical="center"/>
    </xf>
    <xf numFmtId="3" fontId="10" fillId="6" borderId="2" xfId="0" applyNumberFormat="1" applyFont="1" applyFill="1" applyBorder="1" applyAlignment="1">
      <alignment horizontal="center" vertical="center"/>
    </xf>
    <xf numFmtId="3" fontId="20" fillId="5" borderId="6" xfId="0" applyNumberFormat="1" applyFont="1" applyFill="1" applyBorder="1" applyAlignment="1">
      <alignment horizontal="center" vertical="center"/>
    </xf>
    <xf numFmtId="3" fontId="20" fillId="6" borderId="6" xfId="0" applyNumberFormat="1" applyFont="1" applyFill="1" applyBorder="1" applyAlignment="1">
      <alignment horizontal="center" vertical="center"/>
    </xf>
    <xf numFmtId="3" fontId="19" fillId="5" borderId="4" xfId="0" applyNumberFormat="1" applyFont="1" applyFill="1" applyBorder="1" applyAlignment="1">
      <alignment horizontal="center" vertical="center"/>
    </xf>
    <xf numFmtId="3" fontId="19" fillId="6" borderId="4" xfId="0" applyNumberFormat="1" applyFont="1" applyFill="1" applyBorder="1" applyAlignment="1">
      <alignment horizontal="center" vertical="center"/>
    </xf>
    <xf numFmtId="3" fontId="20" fillId="5" borderId="5" xfId="0" applyNumberFormat="1" applyFont="1" applyFill="1" applyBorder="1" applyAlignment="1">
      <alignment horizontal="center" vertical="center"/>
    </xf>
    <xf numFmtId="3" fontId="20" fillId="6" borderId="5" xfId="0" applyNumberFormat="1" applyFont="1" applyFill="1" applyBorder="1" applyAlignment="1">
      <alignment horizontal="center" vertical="center"/>
    </xf>
    <xf numFmtId="3" fontId="19" fillId="5" borderId="3" xfId="0" applyNumberFormat="1" applyFont="1" applyFill="1" applyBorder="1" applyAlignment="1">
      <alignment horizontal="center" vertical="center"/>
    </xf>
    <xf numFmtId="3" fontId="19" fillId="6" borderId="3" xfId="0" applyNumberFormat="1" applyFont="1" applyFill="1" applyBorder="1" applyAlignment="1">
      <alignment horizontal="center" vertical="center"/>
    </xf>
    <xf numFmtId="0" fontId="5" fillId="2" borderId="9" xfId="0" applyFont="1" applyFill="1" applyBorder="1" applyAlignment="1">
      <alignment horizontal="left" wrapText="1"/>
    </xf>
    <xf numFmtId="0" fontId="0" fillId="2" borderId="10" xfId="0" applyFill="1" applyBorder="1"/>
    <xf numFmtId="0" fontId="0" fillId="2" borderId="11" xfId="0" applyFill="1" applyBorder="1"/>
    <xf numFmtId="0" fontId="5" fillId="2" borderId="7" xfId="0" applyFont="1" applyFill="1" applyBorder="1" applyAlignment="1">
      <alignment horizontal="left" wrapText="1"/>
    </xf>
    <xf numFmtId="0" fontId="0" fillId="2" borderId="0" xfId="0" applyFill="1" applyBorder="1"/>
    <xf numFmtId="0" fontId="0" fillId="2" borderId="12" xfId="0" applyFill="1" applyBorder="1"/>
    <xf numFmtId="0" fontId="0" fillId="2" borderId="7" xfId="0" applyFill="1" applyBorder="1"/>
    <xf numFmtId="0" fontId="0" fillId="2" borderId="7" xfId="0" applyFill="1" applyBorder="1" applyAlignment="1">
      <alignment horizontal="center" wrapText="1"/>
    </xf>
    <xf numFmtId="0" fontId="0" fillId="2" borderId="0" xfId="0" applyFill="1" applyBorder="1" applyAlignment="1">
      <alignment horizontal="center" wrapText="1"/>
    </xf>
    <xf numFmtId="0" fontId="0" fillId="2" borderId="12" xfId="0" applyFill="1" applyBorder="1" applyAlignment="1">
      <alignment horizontal="center" wrapText="1"/>
    </xf>
    <xf numFmtId="3" fontId="0" fillId="2" borderId="0" xfId="0" applyNumberFormat="1" applyFill="1" applyBorder="1"/>
    <xf numFmtId="0" fontId="3" fillId="2" borderId="7" xfId="0" applyFont="1" applyFill="1" applyBorder="1"/>
    <xf numFmtId="0" fontId="3" fillId="2" borderId="0" xfId="0" applyFont="1" applyFill="1" applyBorder="1"/>
    <xf numFmtId="0" fontId="3" fillId="2" borderId="12" xfId="0" applyFont="1" applyFill="1" applyBorder="1"/>
    <xf numFmtId="0" fontId="10" fillId="2" borderId="7" xfId="0" applyFont="1" applyFill="1" applyBorder="1" applyAlignment="1">
      <alignment horizontal="left"/>
    </xf>
    <xf numFmtId="0" fontId="10" fillId="2" borderId="0" xfId="0" applyFont="1" applyFill="1" applyBorder="1" applyAlignment="1">
      <alignment horizontal="left"/>
    </xf>
    <xf numFmtId="0" fontId="3" fillId="2" borderId="8" xfId="0" applyFont="1" applyFill="1" applyBorder="1"/>
    <xf numFmtId="0" fontId="3" fillId="2" borderId="14" xfId="0" applyFont="1" applyFill="1" applyBorder="1"/>
    <xf numFmtId="0" fontId="13" fillId="7" borderId="15" xfId="0" applyFont="1" applyFill="1" applyBorder="1" applyAlignment="1">
      <alignment horizontal="center" vertical="center" wrapText="1"/>
    </xf>
    <xf numFmtId="3" fontId="19" fillId="7" borderId="15" xfId="0" applyNumberFormat="1" applyFont="1" applyFill="1" applyBorder="1" applyAlignment="1">
      <alignment horizontal="center" vertical="center"/>
    </xf>
    <xf numFmtId="3" fontId="19" fillId="7" borderId="9" xfId="0" applyNumberFormat="1" applyFont="1" applyFill="1" applyBorder="1" applyAlignment="1">
      <alignment horizontal="center" vertical="center"/>
    </xf>
    <xf numFmtId="3" fontId="19" fillId="7" borderId="16" xfId="0" applyNumberFormat="1" applyFont="1" applyFill="1" applyBorder="1" applyAlignment="1">
      <alignment horizontal="center" vertical="center"/>
    </xf>
    <xf numFmtId="3" fontId="20" fillId="7" borderId="13" xfId="0" applyNumberFormat="1" applyFont="1" applyFill="1" applyBorder="1" applyAlignment="1">
      <alignment horizontal="center" vertical="center"/>
    </xf>
    <xf numFmtId="3" fontId="21" fillId="7" borderId="15" xfId="0" applyNumberFormat="1" applyFont="1" applyFill="1" applyBorder="1" applyAlignment="1">
      <alignment horizontal="center" vertical="center"/>
    </xf>
    <xf numFmtId="3" fontId="10" fillId="7" borderId="9" xfId="0" applyNumberFormat="1" applyFont="1" applyFill="1" applyBorder="1" applyAlignment="1">
      <alignment horizontal="center" vertical="center"/>
    </xf>
    <xf numFmtId="3" fontId="10" fillId="7" borderId="13" xfId="0" applyNumberFormat="1" applyFont="1" applyFill="1" applyBorder="1" applyAlignment="1">
      <alignment horizontal="center" vertical="center"/>
    </xf>
    <xf numFmtId="3" fontId="10" fillId="7" borderId="15" xfId="0" applyNumberFormat="1" applyFont="1" applyFill="1" applyBorder="1" applyAlignment="1">
      <alignment horizontal="center" vertical="center"/>
    </xf>
    <xf numFmtId="3" fontId="20" fillId="7" borderId="15" xfId="0" applyNumberFormat="1" applyFont="1" applyFill="1" applyBorder="1" applyAlignment="1">
      <alignment horizontal="center" vertical="center"/>
    </xf>
    <xf numFmtId="3" fontId="20" fillId="7" borderId="17" xfId="0" applyNumberFormat="1" applyFont="1" applyFill="1" applyBorder="1" applyAlignment="1">
      <alignment horizontal="center" vertical="center"/>
    </xf>
    <xf numFmtId="0" fontId="22" fillId="2" borderId="2" xfId="0" applyFont="1" applyFill="1" applyBorder="1"/>
    <xf numFmtId="0" fontId="23" fillId="2" borderId="2" xfId="0" applyFont="1" applyFill="1" applyBorder="1"/>
    <xf numFmtId="0" fontId="22" fillId="2" borderId="2" xfId="0" applyFont="1" applyFill="1" applyBorder="1" applyAlignment="1">
      <alignment horizontal="left"/>
    </xf>
    <xf numFmtId="0" fontId="23" fillId="2" borderId="2" xfId="0" applyFont="1" applyFill="1" applyBorder="1" applyAlignment="1">
      <alignment horizontal="right"/>
    </xf>
    <xf numFmtId="0" fontId="17" fillId="2" borderId="2" xfId="0" applyFont="1" applyFill="1" applyBorder="1" applyAlignment="1">
      <alignment horizontal="left" indent="1"/>
    </xf>
    <xf numFmtId="0" fontId="0" fillId="2" borderId="2" xfId="0" applyFill="1" applyBorder="1" applyAlignment="1">
      <alignment horizontal="left" indent="1"/>
    </xf>
    <xf numFmtId="0" fontId="23" fillId="2" borderId="2" xfId="0" applyFont="1" applyFill="1" applyBorder="1" applyAlignment="1">
      <alignment horizontal="left" indent="1"/>
    </xf>
    <xf numFmtId="0" fontId="22" fillId="2" borderId="2" xfId="0" applyFont="1" applyFill="1" applyBorder="1" applyAlignment="1">
      <alignment horizontal="left" indent="1"/>
    </xf>
    <xf numFmtId="0" fontId="11" fillId="2" borderId="2" xfId="0" applyFont="1" applyFill="1" applyBorder="1" applyAlignment="1">
      <alignment horizontal="left" indent="1"/>
    </xf>
    <xf numFmtId="0" fontId="12" fillId="2" borderId="2" xfId="0" applyFont="1" applyFill="1" applyBorder="1" applyAlignment="1">
      <alignment horizontal="left" indent="1"/>
    </xf>
    <xf numFmtId="0" fontId="10" fillId="2" borderId="13" xfId="0" applyFont="1" applyFill="1" applyBorder="1" applyAlignment="1">
      <alignment horizontal="left" wrapText="1"/>
    </xf>
    <xf numFmtId="0" fontId="10" fillId="2" borderId="8" xfId="0" applyFont="1" applyFill="1" applyBorder="1" applyAlignment="1">
      <alignment horizontal="left" wrapText="1"/>
    </xf>
    <xf numFmtId="0" fontId="10" fillId="2" borderId="7" xfId="0" applyFont="1" applyFill="1" applyBorder="1" applyAlignment="1">
      <alignment horizontal="left" wrapText="1"/>
    </xf>
    <xf numFmtId="0" fontId="10" fillId="2" borderId="0" xfId="0" applyFont="1" applyFill="1" applyBorder="1" applyAlignment="1">
      <alignment horizontal="left" wrapText="1"/>
    </xf>
    <xf numFmtId="0" fontId="14" fillId="2" borderId="0" xfId="0" applyFont="1" applyFill="1" applyAlignment="1">
      <alignment horizontal="left"/>
    </xf>
    <xf numFmtId="0" fontId="10" fillId="2" borderId="12" xfId="0" applyFont="1" applyFill="1" applyBorder="1" applyAlignment="1">
      <alignment horizontal="left" wrapText="1"/>
    </xf>
    <xf numFmtId="0" fontId="4" fillId="3" borderId="7" xfId="0" applyFont="1" applyFill="1" applyBorder="1" applyAlignment="1">
      <alignment horizontal="left" vertical="center"/>
    </xf>
    <xf numFmtId="0" fontId="4" fillId="3" borderId="0" xfId="0" applyFont="1" applyFill="1" applyAlignment="1">
      <alignment horizontal="left" vertical="center"/>
    </xf>
    <xf numFmtId="0" fontId="0" fillId="3" borderId="0" xfId="0" applyFill="1" applyAlignment="1">
      <alignment horizontal="center"/>
    </xf>
    <xf numFmtId="0" fontId="16" fillId="2" borderId="0" xfId="0" applyFont="1" applyFill="1" applyAlignment="1">
      <alignment horizontal="center"/>
    </xf>
    <xf numFmtId="0" fontId="4" fillId="3" borderId="0" xfId="0" applyFont="1" applyFill="1" applyAlignment="1">
      <alignment horizontal="center"/>
    </xf>
    <xf numFmtId="0" fontId="4" fillId="9" borderId="0" xfId="0" applyFont="1" applyFill="1" applyAlignment="1">
      <alignment horizontal="center"/>
    </xf>
  </cellXfs>
  <cellStyles count="2">
    <cellStyle name="Comma" xfId="1" builtinId="3"/>
    <cellStyle name="Normal" xfId="0" builtinId="0"/>
  </cellStyles>
  <dxfs count="0"/>
  <tableStyles count="0" defaultTableStyle="TableStyleMedium2" defaultPivotStyle="PivotStyleLight16"/>
  <colors>
    <mruColors>
      <color rgb="FF030A1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2.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ustomXml" Target="../customXml/item1.xml"/><Relationship Id="rId10" Type="http://schemas.openxmlformats.org/officeDocument/2006/relationships/externalLink" Target="externalLinks/externalLink7.xml"/><Relationship Id="rId19"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Summary%20Report%20Month%203.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bucksbusinessfirst-my.sharepoint.com/FCS/Cent%20of%20Exp/Man%20Acct/TEE/2017-18/LEADER/BTVLEP/Core%20Funding/170125%20%20LEP%202017-18%20Funding%20Application%20Template%20FINAL+.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Summary%20Report%20Month%201.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lient\I$\Financial%20Monitoring%202013_14\Monitor%20reporting\Q2\Working%20Files\BERKSHIREHEALTH%201314%20Q2%20in%20year%20reporting%20template%20(to%20issue).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lient\I$\Financial%20Monitoring%202013_14\Monitor%20reporting\Q2\Working%20Files\BERKSHIREHEALTH%201314%20Q2%20in%20year%20reporting%20template%20(to%20issue)%20GH%20version.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lient\I$\Financial%20Monitoring%202014_2015\Monitor\Q1\BERKSHIREHEALTH%201415%20Q1%20%20in%20year%20reporting%20template%20(to%20issue).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BERKSHIREHEALTH%20%201112%20APR%20financial%20plan%20return%20template%20MASTER%20FINA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Summary%20Report%20Month%20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ient\I$\Financial%20Monitoring%202013_14\Monitor%20reporting\Q3\Working%20Files\Copy%20of%20BERKSHIREHEALTH%201314%20Q3%20in%20year%20reporting%20template%20(to%20issue)%20TS%20variance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erkshire.nhs.uk\share\Finance\BHTFinance\Financial%20Accounting%202019-20\FTC%20and%20Working%20Capital%20Tables\PFR_D_FY2019-20_M09_RWX.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Budget%20Books\FY%2013-14\Medical%20Budget%20Book.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bucksbusinessfirst-my.sharepoint.com/var/folders/54/w_m57yxx34j_522zchshb9rm0000gq/T/com.microsoft.Outlook/Outlook%20Temp/BTVLEP%20Financial%20Budget%20Model%202020.21%20v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taceyt.BERKSHIRE\Desktop\PFR_D_FY2017-18_M02_RWX%20v3%20Update.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portal.monitor-nhsft.gov.uk/Compliance/team/ReturnTemplates/2016-17/Occupational%20Code%20Tool/Master/APR%201617/151019%20WF%20Planning%20Template%2016-17%20V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Contracts\x_temp_Frimley%20STP\201718\M9\BHFT%20Frimley%20STP%20Financial%20Input%20Sheet%202017-18%20M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nstructions"/>
      <sheetName val="Account Group Analysis"/>
      <sheetName val="Account Group Analysis LTC"/>
      <sheetName val="Account Group Analysis C&amp;F"/>
      <sheetName val="Account Group Analysis HWB"/>
      <sheetName val="Account Group Analysis Urgent C"/>
      <sheetName val="Account Group Analysis Corporat"/>
      <sheetName val="Run Rate Analysis"/>
      <sheetName val="Risks and Mitigations"/>
      <sheetName val="Agency and Bank"/>
      <sheetName val="Graphs"/>
      <sheetName val="CIP"/>
      <sheetName val="Detail after Restructure"/>
      <sheetName val="PCT"/>
      <sheetName val="Check"/>
      <sheetName val="Summary Check"/>
      <sheetName val="Agency &amp; Bank Pivot"/>
      <sheetName val="Sheet17"/>
      <sheetName val="Sheet1"/>
      <sheetName val="Sheet2"/>
      <sheetName val="Sheet4"/>
      <sheetName val="Sheet3"/>
      <sheetName val="Sheet5"/>
      <sheetName val="Sheet6"/>
      <sheetName val="Sheet7"/>
      <sheetName val="Sheet8"/>
      <sheetName val="Account Group Pivot"/>
      <sheetName val="TB (2)"/>
      <sheetName val="Account Groups"/>
      <sheetName val="Directorate"/>
      <sheetName val="Account_Group_Analysis"/>
      <sheetName val="Account_Group_Analysis_LTC"/>
      <sheetName val="Account_Group_Analysis_C&amp;F"/>
      <sheetName val="Account_Group_Analysis_HWB"/>
      <sheetName val="Account_Group_Analysis_Urgent_C"/>
      <sheetName val="Account_Group_Analysis_Corporat"/>
      <sheetName val="Run_Rate_Analysis"/>
      <sheetName val="Risks_and_Mitigations"/>
      <sheetName val="Agency_and_Bank"/>
      <sheetName val="Detail_after_Restructure"/>
      <sheetName val="Summary_Check"/>
      <sheetName val="Agency_&amp;_Bank_Pivot"/>
      <sheetName val="Account_Group_Pivot"/>
      <sheetName val="TB_(2)"/>
      <sheetName val="Account_Groups"/>
      <sheetName val="_List"/>
      <sheetName val="Locality &amp; Sub Service Mapp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nstructions"/>
      <sheetName val="Account Group Analysis"/>
      <sheetName val="Run Rate Analysis"/>
      <sheetName val="Risks and Mitigations"/>
      <sheetName val="Agency and Bank"/>
      <sheetName val="Graphs"/>
      <sheetName val="CIP"/>
      <sheetName val="Detail after Restructure"/>
      <sheetName val="Performance Report"/>
      <sheetName val="Top Level Summary"/>
      <sheetName val="PCT"/>
      <sheetName val="Chart1"/>
      <sheetName val="Pay Pie Children"/>
      <sheetName val="Chart2"/>
      <sheetName val="Pay Pie Adult"/>
      <sheetName val="Chart3"/>
      <sheetName val="Graph Adult"/>
      <sheetName val="Chart4"/>
      <sheetName val="Graph Child"/>
      <sheetName val="Chart5"/>
      <sheetName val="Check"/>
      <sheetName val="Summary Check"/>
      <sheetName val="TB"/>
      <sheetName val="Sheet5"/>
      <sheetName val="Sheet7"/>
      <sheetName val="Sheet8"/>
      <sheetName val="Sheet9"/>
      <sheetName val="Sheet2"/>
      <sheetName val="TB (2)"/>
      <sheetName val="Account Groups"/>
      <sheetName val="Detail Summary New"/>
      <sheetName val="Graph Clinical Servs"/>
      <sheetName val="Monthly Summary"/>
      <sheetName val="Activity Performance"/>
      <sheetName val="Sheet3"/>
      <sheetName val="Account_Group_Analysis"/>
      <sheetName val="Run_Rate_Analysis"/>
      <sheetName val="Risks_and_Mitigations"/>
      <sheetName val="Agency_and_Bank"/>
      <sheetName val="Detail_after_Restructure"/>
      <sheetName val="Performance_Report"/>
      <sheetName val="Top_Level_Summary"/>
      <sheetName val="Pay_Pie_Children"/>
      <sheetName val="Pay_Pie_Adult"/>
      <sheetName val="Graph_Adult"/>
      <sheetName val="Graph_Child"/>
      <sheetName val="Summary_Check"/>
      <sheetName val="TB_(2)"/>
      <sheetName val="Account_Groups"/>
      <sheetName val="Detail_Summary_New"/>
      <sheetName val="Graph_Clinical_Servs"/>
      <sheetName val="Monthly_Summary"/>
      <sheetName val="Activity_Perform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Guidance"/>
      <sheetName val="SoCI"/>
      <sheetName val="SoCF"/>
      <sheetName val="SoFP"/>
      <sheetName val="Checks"/>
      <sheetName val="Variances"/>
      <sheetName val="DH Budgeting"/>
      <sheetName val="Activity"/>
      <sheetName val="Other NHS Revenue"/>
      <sheetName val="Charity"/>
      <sheetName val="RiskRating"/>
      <sheetName val="CoSRR"/>
      <sheetName val="Summary"/>
      <sheetName val="Auditors"/>
      <sheetName val="Elections"/>
      <sheetName val="Targets and Indicators"/>
      <sheetName val="Finance Risk Indicators"/>
      <sheetName val="Governance Statement"/>
      <sheetName val="Settings"/>
      <sheetName val="PBCCheck"/>
      <sheetName val="Tables"/>
      <sheetName val="Graphs"/>
      <sheetName val="ChangeLog"/>
      <sheetName val="Range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Guidance"/>
      <sheetName val="SoCI"/>
      <sheetName val="SoCF"/>
      <sheetName val="SoFP"/>
      <sheetName val="Checks"/>
      <sheetName val="Variances"/>
      <sheetName val="DH Budgeting"/>
      <sheetName val="Activity"/>
      <sheetName val="Other NHS Revenue"/>
      <sheetName val="Charity"/>
      <sheetName val="RiskRating"/>
      <sheetName val="CoSRR"/>
      <sheetName val="Summary"/>
      <sheetName val="Auditors"/>
      <sheetName val="Elections"/>
      <sheetName val="Targets and Indicators"/>
      <sheetName val="Finance Risk Indicators"/>
      <sheetName val="Governance Statement"/>
      <sheetName val="Settings"/>
      <sheetName val="PBCCheck"/>
      <sheetName val="Tables"/>
      <sheetName val="Graphs"/>
      <sheetName val="ChangeLog"/>
      <sheetName val="RangeList"/>
    </sheetNames>
    <sheetDataSet>
      <sheetData sheetId="0" refreshError="1"/>
      <sheetData sheetId="1" refreshError="1"/>
      <sheetData sheetId="2" refreshError="1"/>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Guidance"/>
      <sheetName val="SoCI"/>
      <sheetName val="SoCF"/>
      <sheetName val="SoFP"/>
      <sheetName val="Checks"/>
      <sheetName val="Variances"/>
      <sheetName val="Reserves"/>
      <sheetName val="DH Budgeting"/>
      <sheetName val="Activity"/>
      <sheetName val="Summary"/>
      <sheetName val="CoSRR"/>
      <sheetName val="Quality Governance"/>
      <sheetName val="Auditors"/>
      <sheetName val="Elections"/>
      <sheetName val="Targets and Indicators"/>
      <sheetName val="Governance Statement"/>
      <sheetName val="Capex Reforecast Trigger"/>
      <sheetName val="Capex Reforecast"/>
      <sheetName val="Capex Declaration"/>
      <sheetName val="Settings"/>
      <sheetName val="Tables"/>
      <sheetName val="RangeList"/>
      <sheetName val="ChangeLog"/>
      <sheetName val="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Information"/>
      <sheetName val="Settings"/>
      <sheetName val="Am C&amp;V plan"/>
      <sheetName val="Am Block plan"/>
      <sheetName val="Co plan"/>
      <sheetName val="Mh Block plan"/>
      <sheetName val="Mh C&amp;V plan"/>
      <sheetName val="Ac A&amp;E plan"/>
      <sheetName val="Ac Outpatient plan"/>
      <sheetName val="Ac DayCase plan"/>
      <sheetName val="Ac Elective plan"/>
      <sheetName val="Ac Non-Elective plan"/>
      <sheetName val="Ac Other NHS revenue"/>
      <sheetName val="R&amp;D revenue"/>
      <sheetName val="E&amp;T revenue"/>
      <sheetName val="Activity"/>
      <sheetName val="Contracts"/>
      <sheetName val="Developments"/>
      <sheetName val="CapEx"/>
      <sheetName val="CIPs"/>
      <sheetName val="Workforce"/>
      <sheetName val="Pay"/>
      <sheetName val="Drugs"/>
      <sheetName val="Clinical Supplies"/>
      <sheetName val="Non-Clinical Supplies"/>
      <sheetName val="Misc Other Op.Expense"/>
      <sheetName val="SoCI"/>
      <sheetName val="SoFP"/>
      <sheetName val="SoCF"/>
      <sheetName val="Checks"/>
      <sheetName val="KPIs"/>
      <sheetName val="Summary"/>
      <sheetName val="PlanRiskRating"/>
      <sheetName val="Membership"/>
      <sheetName val="Governors"/>
      <sheetName val="Targets and Indicators"/>
      <sheetName val="Finance Risk Indicators"/>
      <sheetName val="Finance Declaration"/>
      <sheetName val="Board Statement"/>
      <sheetName val="PBLCalc"/>
      <sheetName val="StressRiskRating"/>
      <sheetName val="StressTest"/>
      <sheetName val="Sensitivity Analysis"/>
      <sheetName val="Graphs1"/>
      <sheetName val="Graphs2"/>
      <sheetName val="ChangeLog"/>
      <sheetName val="Am_C&amp;V_plan"/>
      <sheetName val="Am_Block_plan"/>
      <sheetName val="Co_plan"/>
      <sheetName val="Mh_Block_plan"/>
      <sheetName val="Mh_C&amp;V_plan"/>
      <sheetName val="Ac_A&amp;E_plan"/>
      <sheetName val="Ac_Outpatient_plan"/>
      <sheetName val="Ac_DayCase_plan"/>
      <sheetName val="Ac_Elective_plan"/>
      <sheetName val="Ac_Non-Elective_plan"/>
      <sheetName val="Ac_Other_NHS_revenue"/>
      <sheetName val="R&amp;D_revenue"/>
      <sheetName val="E&amp;T_revenue"/>
      <sheetName val="Clinical_Supplies"/>
      <sheetName val="Non-Clinical_Supplies"/>
      <sheetName val="Misc_Other_Op_Expense"/>
      <sheetName val="Targets_and_Indicators"/>
      <sheetName val="Finance_Risk_Indicators"/>
      <sheetName val="Finance_Declaration"/>
      <sheetName val="Board_Statement"/>
      <sheetName val="Sensitivity_Analy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nstructions"/>
      <sheetName val="Account Group Analysis"/>
      <sheetName val="Account Group Analysis LTC"/>
      <sheetName val="Account Group Analysis C&amp;F"/>
      <sheetName val="Account Group Analysis HWB"/>
      <sheetName val="Account Group Analysis Urgent C"/>
      <sheetName val="Account Group Analysis Corporat"/>
      <sheetName val="Run Rate Analysis"/>
      <sheetName val="Risks and Mitigations"/>
      <sheetName val="Agency and Bank"/>
      <sheetName val="Graphs"/>
      <sheetName val="CIP"/>
      <sheetName val="Detail after Restructure"/>
      <sheetName val="PCT"/>
      <sheetName val="Check"/>
      <sheetName val="Summary Check"/>
      <sheetName val="Agency &amp; Bank Pivot"/>
      <sheetName val="Sheet3"/>
      <sheetName val="Sheet9"/>
      <sheetName val="Sheet1"/>
      <sheetName val="Sheet2"/>
      <sheetName val="Account Group Pivot"/>
      <sheetName val="TB (2)"/>
      <sheetName val="Sheet4"/>
      <sheetName val="Sheet5"/>
      <sheetName val="Sheet6"/>
      <sheetName val="Sheet4 (2)"/>
      <sheetName val="Run Rate Analysis (2)"/>
      <sheetName val="Account Groups"/>
      <sheetName val="Directorate"/>
      <sheetName val="Account_Group_Analysis"/>
      <sheetName val="Account_Group_Analysis_LTC"/>
      <sheetName val="Account_Group_Analysis_C&amp;F"/>
      <sheetName val="Account_Group_Analysis_HWB"/>
      <sheetName val="Account_Group_Analysis_Urgent_C"/>
      <sheetName val="Account_Group_Analysis_Corporat"/>
      <sheetName val="Run_Rate_Analysis"/>
      <sheetName val="Risks_and_Mitigations"/>
      <sheetName val="Agency_and_Bank"/>
      <sheetName val="Detail_after_Restructure"/>
      <sheetName val="Summary_Check"/>
      <sheetName val="Agency_&amp;_Bank_Pivot"/>
      <sheetName val="Account_Group_Pivot"/>
      <sheetName val="TB_(2)"/>
      <sheetName val="Sheet4_(2)"/>
      <sheetName val="Run_Rate_Analysis_(2)"/>
      <sheetName val="Account_Grou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Guidance"/>
      <sheetName val="SoCI"/>
      <sheetName val="SoCF"/>
      <sheetName val="SoFP"/>
      <sheetName val="Checks"/>
      <sheetName val="Variances"/>
      <sheetName val="DH Budgeting"/>
      <sheetName val="Activity"/>
      <sheetName val="Other NHS Revenue"/>
      <sheetName val="Charity"/>
      <sheetName val="CoSRR"/>
      <sheetName val="Summary"/>
      <sheetName val="Auditors"/>
      <sheetName val="Elections"/>
      <sheetName val="Targets and Indicators"/>
      <sheetName val="Capex Reforecast Trigger"/>
      <sheetName val="Governance Statement"/>
      <sheetName val="Quality Governance"/>
      <sheetName val="RiskRating"/>
      <sheetName val="Settings"/>
      <sheetName val="Tables"/>
      <sheetName val="Graphs"/>
      <sheetName val="ChangeLog"/>
      <sheetName val="Range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Information"/>
      <sheetName val="Data sharing statement"/>
      <sheetName val="TAC Validations"/>
      <sheetName val="TAC JoCs"/>
      <sheetName val="TAC00 New standards - 1 Apr 18"/>
      <sheetName val="TAC01 Confirmations"/>
      <sheetName val="TAC02 SoCI"/>
      <sheetName val="TAC02A MON SoCI"/>
      <sheetName val="TAC03 SoFP"/>
      <sheetName val="TAC04 SOCIE"/>
      <sheetName val="TAC05 SoCF"/>
      <sheetName val="TAC05A SoCF MI rec"/>
      <sheetName val="TAC06 Op Inc 1"/>
      <sheetName val="TAC07 Op Inc 2"/>
      <sheetName val="TAC08 Op Exp"/>
      <sheetName val="TAC09 Staff"/>
      <sheetName val="TAC10 Op leases"/>
      <sheetName val="TAC11 Finance &amp; other"/>
      <sheetName val="TAC12 Impairment"/>
      <sheetName val="TAC13 Intangibles"/>
      <sheetName val="TAC14 PPE"/>
      <sheetName val="TAC15 Investments &amp; groups"/>
      <sheetName val="TAC16 AHFS"/>
      <sheetName val="TAC17 Inventories"/>
      <sheetName val="TAC18 Receivables"/>
      <sheetName val="TAC19 CCE"/>
      <sheetName val="TAC20 Payables"/>
      <sheetName val="TAC21 Borrowings"/>
      <sheetName val="TAC22 Provisions"/>
      <sheetName val="TAC23 Reval Res"/>
      <sheetName val="TAC24 On-SoFP PFI"/>
      <sheetName val="TAC25 Off-SoFP PFI"/>
      <sheetName val="TAC26 Pension"/>
      <sheetName val="TAC27 Fin Inst"/>
      <sheetName val="TAC28 Disclosures"/>
      <sheetName val="TAC28A IFRS15 1819"/>
      <sheetName val="TAC29 Losses+SP"/>
      <sheetName val="TAC30 Transfers"/>
      <sheetName val="TAC31 New FTs"/>
      <sheetName val="TAC32 PY New FTs"/>
      <sheetName val="TAC33 PPAs"/>
      <sheetName val="TAC34 Free text"/>
      <sheetName val="TAC40 Charity - consol"/>
      <sheetName val="TAC41 Charity - non-consol"/>
      <sheetName val="TAC41A DH IFRS10 Charities"/>
      <sheetName val="TAC50 YE Extra"/>
      <sheetName val="TAC51 AGS info"/>
      <sheetName val="TAC60 WGA - Main rec"/>
      <sheetName val="TAC61 WGA - Providers"/>
      <sheetName val="TAC62 WGA - NHS and DH"/>
      <sheetName val="TAC63 WGA - Other WGA bodies"/>
      <sheetName val="TAC64 WGA - Local Authorities"/>
      <sheetName val="TAC65 Audit sheet"/>
      <sheetName val="TAC Consolidation tables"/>
      <sheetName val="TAC DH outturn"/>
      <sheetName val="TAC Accounts data list"/>
      <sheetName val="MONITORING INFO &gt;&gt;"/>
      <sheetName val="00. Self Cert"/>
      <sheetName val="01. Summary"/>
      <sheetName val="02. Analysis"/>
      <sheetName val="03. Risk Ratings"/>
      <sheetName val="Financials &gt;&gt;"/>
      <sheetName val="04. SoCI"/>
      <sheetName val="05. SoFP"/>
      <sheetName val="06. SoCF"/>
      <sheetName val="07. Op Inc (nature)"/>
      <sheetName val="07a. CCG income analysis"/>
      <sheetName val="08. Op Inc (source)"/>
      <sheetName val="08a. PSF, FRF and MRET"/>
      <sheetName val="08b. ICS PSF Working"/>
      <sheetName val="Tab 9"/>
      <sheetName val="10. Op Ex"/>
      <sheetName val="11. Staff costs"/>
      <sheetName val="12. Staff costs detail"/>
      <sheetName val="12a. Cost per care hour"/>
      <sheetName val="13. SOCI Other"/>
      <sheetName val="14. RDEL Calc"/>
      <sheetName val="C+C TABS &gt;&gt;&gt;"/>
      <sheetName val="15. Capital Analysis Schemes"/>
      <sheetName val="Note to 15 - Validation info"/>
      <sheetName val="16. Limits - NHS Trusts Only"/>
      <sheetName val="17. IFRIC12PFI"/>
      <sheetName val="18. Capital Funding-GrsCpxCDEL"/>
      <sheetName val="19. SoFP - other"/>
      <sheetName val="FINANCIAL DATA TABS &gt;&gt;&gt;"/>
      <sheetName val="20. Op Inc PC Activity Bridge"/>
      <sheetName val="21. Op Inc NPC Activity Bridge"/>
      <sheetName val="22. Employee Expenses Bridge"/>
      <sheetName val="23. NonEmployee Expenses Bridge"/>
      <sheetName val="Tab 24"/>
      <sheetName val="25. Key impacts"/>
      <sheetName val="26. Underlying position"/>
      <sheetName val="EFFICIENCY &gt;&gt;&gt;"/>
      <sheetName val="30. Efficiency_Input"/>
      <sheetName val="31. Efficiency_Summary"/>
      <sheetName val="32. Efficiency_Analysis"/>
      <sheetName val="ADHOC &gt;&gt;&gt;"/>
      <sheetName val="VARIANCES+VALIDATIONS &gt;&gt;&gt;"/>
      <sheetName val="40. Variances"/>
      <sheetName val="41. Flags"/>
      <sheetName val="42. Data Validation"/>
      <sheetName val="43. SFR analysis"/>
      <sheetName val="44. Capital CT Analysis"/>
      <sheetName val="Settings"/>
      <sheetName val="Data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Tables"/>
      <sheetName val="_options"/>
      <sheetName val="_control"/>
      <sheetName val="Locality Mapping"/>
      <sheetName val="_Summary"/>
      <sheetName val="Vacancies"/>
      <sheetName val="Data"/>
      <sheetName val="OTUM"/>
      <sheetName val="OTUJ"/>
      <sheetName val="Acc Codes"/>
      <sheetName val="Cost Centres"/>
      <sheetName val="Locality_Mapping"/>
      <sheetName val="Acc_Codes"/>
      <sheetName val="Cost_Centres"/>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ard Reserves final 19.20"/>
      <sheetName val="Board Budget final 19.20"/>
      <sheetName val="Board bdt bdown final 19.20"/>
      <sheetName val="Board Revenue final 19.20"/>
      <sheetName val="Board Rev Notes final 19.20"/>
      <sheetName val="Yr on Yr Bgt Comparison"/>
      <sheetName val="Board Budget 19.20"/>
      <sheetName val="Board bgt summary bdown 19.20"/>
      <sheetName val="Board bdown 19.20 NOT USED"/>
      <sheetName val="Reserves 19.20"/>
      <sheetName val="Revenue 19.20"/>
      <sheetName val="Rev Notes 20.21"/>
      <sheetName val="Rev Notes 19.20"/>
      <sheetName val="Workings 19.20"/>
      <sheetName val="Z5 All to Jan 2019"/>
      <sheetName val="Skills Budget 19.20 JC"/>
      <sheetName val="Skills Budget 19.20 c.f"/>
      <sheetName val="AVEZ Budget 19.20 AS"/>
      <sheetName val="AVEZ Budget 19.20 c.f"/>
      <sheetName val="Budget Assumptions 19.20"/>
      <sheetName val="LEP Salary bdown for RH 19.20"/>
      <sheetName val="LEP Salary Assumptions 19.20"/>
      <sheetName val="LEP Salary breakdown 18.19"/>
      <sheetName val="Budget requirement 19.20"/>
      <sheetName val="Core Funding 19.20 new template"/>
      <sheetName val="Core Funding 19.20 old"/>
      <sheetName val="LA Charges 20.21"/>
      <sheetName val="Pivot 18.19 to Jan19"/>
      <sheetName val="Opening Reserves"/>
      <sheetName val="Budget Proc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Information"/>
      <sheetName val="00. Self Cert"/>
      <sheetName val="01. Summary"/>
      <sheetName val="02. Analysis Tab"/>
      <sheetName val="03. Risk Ratings"/>
      <sheetName val="PRIMARY STMT &gt;&gt;"/>
      <sheetName val="04. SoCI"/>
      <sheetName val="05. SoFP"/>
      <sheetName val="06. SoCF"/>
      <sheetName val="07. Op Inc (nature)"/>
      <sheetName val="08. Op Inc (source)"/>
      <sheetName val="08a. STF"/>
      <sheetName val="Tab 9"/>
      <sheetName val="10. Op Ex"/>
      <sheetName val="11. Staff costs"/>
      <sheetName val="12. Staff costs detail"/>
      <sheetName val="13. SOCI Other"/>
      <sheetName val="14. RDEL Calc"/>
      <sheetName val="C+C TABS &gt;&gt;&gt;"/>
      <sheetName val="15. Capital Analysis Schemes"/>
      <sheetName val="Note to 15 - Validation info"/>
      <sheetName val="16. Limits - NHS Trusts Only"/>
      <sheetName val="17. IFRIC12PFI"/>
      <sheetName val="18. Capital Funding-GrsCpxCDEL"/>
      <sheetName val="19. SoFP - other"/>
      <sheetName val="BRIDGING TABS &gt;&gt;&gt;"/>
      <sheetName val="Tab 20-24"/>
      <sheetName val="25. Key impacts"/>
      <sheetName val="26. Underlying position"/>
      <sheetName val="EFFICIENCY &gt;&gt;&gt;"/>
      <sheetName val="30. Efficiency_Input"/>
      <sheetName val="31. Efficiency_Summary"/>
      <sheetName val="32. Efficiency_Analysis"/>
      <sheetName val="VARIANCES+VALIDATIONS &gt;&gt;&gt;"/>
      <sheetName val="40. Variances"/>
      <sheetName val="41. Flags"/>
      <sheetName val="42. Data Validation"/>
      <sheetName val="Settings"/>
      <sheetName val="Data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Name val="1. Validations"/>
      <sheetName val="2. WTE Staffing Forecast"/>
      <sheetName val="3.Pay Bill"/>
      <sheetName val="4a. Bridge (Substan)"/>
      <sheetName val="4b. Bridge (Bank)"/>
      <sheetName val="4c. Bridge (Agency)"/>
      <sheetName val="4d. Bridge (Summary)"/>
      <sheetName val="5.Occ Code Tool"/>
      <sheetName val="Macro1"/>
      <sheetName val="Macro2"/>
      <sheetName val="Macro03"/>
      <sheetName val="Macro4"/>
      <sheetName val="Macro5"/>
      <sheetName val="Macro6"/>
      <sheetName val="Macro7"/>
      <sheetName val="Macro8"/>
      <sheetName val="Macro9"/>
      <sheetName val="Macro11"/>
      <sheetName val="Macro13"/>
      <sheetName val="Macro14"/>
      <sheetName val="Macro15"/>
      <sheetName val="Macro10"/>
      <sheetName val="Macro12"/>
      <sheetName val="Trust list"/>
      <sheetName val="5.  Workforce KPI's"/>
      <sheetName val="6.  Occ Code Too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
      <sheetName val="Dropdown"/>
      <sheetName val="Sheet5"/>
      <sheetName val="Other Financial isses"/>
      <sheetName val="Income Rec"/>
      <sheetName val="Sheet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D7268-5728-48A5-8376-16488735C00A}">
  <sheetPr codeName="Sheet1">
    <pageSetUpPr fitToPage="1"/>
  </sheetPr>
  <dimension ref="A1:AB187"/>
  <sheetViews>
    <sheetView zoomScale="90" zoomScaleNormal="90" workbookViewId="0">
      <pane xSplit="4" ySplit="7" topLeftCell="G8" activePane="bottomRight" state="frozen"/>
      <selection pane="topRight" activeCell="E1" sqref="E1"/>
      <selection pane="bottomLeft" activeCell="A8" sqref="A8"/>
      <selection pane="bottomRight" activeCell="C9" sqref="C9:C32"/>
    </sheetView>
  </sheetViews>
  <sheetFormatPr defaultColWidth="8.88671875" defaultRowHeight="15" x14ac:dyDescent="0.2"/>
  <cols>
    <col min="1" max="1" width="6" hidden="1" customWidth="1"/>
    <col min="2" max="2" width="15.44140625" customWidth="1"/>
    <col min="3" max="3" width="28.77734375" bestFit="1" customWidth="1"/>
    <col min="4" max="4" width="8.88671875" style="31" hidden="1" customWidth="1"/>
    <col min="5" max="5" width="8.6640625" style="31" hidden="1" customWidth="1"/>
    <col min="6" max="6" width="8.5546875" style="31" hidden="1" customWidth="1"/>
    <col min="7" max="7" width="10.77734375" style="31" customWidth="1"/>
    <col min="8" max="8" width="11.77734375" style="31" customWidth="1"/>
    <col min="9" max="9" width="10.5546875" style="31" customWidth="1"/>
    <col min="10" max="10" width="6.109375" customWidth="1"/>
    <col min="14" max="15" width="8.77734375" customWidth="1"/>
    <col min="16" max="16" width="25.88671875" customWidth="1"/>
  </cols>
  <sheetData>
    <row r="1" spans="1:28" hidden="1" x14ac:dyDescent="0.2">
      <c r="B1" s="1"/>
      <c r="C1" s="1"/>
      <c r="D1" s="26"/>
      <c r="E1" s="26"/>
      <c r="F1" s="26"/>
      <c r="G1" s="26"/>
      <c r="H1" s="26"/>
      <c r="I1" s="26"/>
      <c r="J1" s="1"/>
      <c r="K1" s="1"/>
      <c r="L1" s="1"/>
      <c r="M1" s="1"/>
      <c r="N1" s="1"/>
      <c r="O1" s="1"/>
      <c r="P1" s="1"/>
    </row>
    <row r="2" spans="1:28" ht="20.25" hidden="1" x14ac:dyDescent="0.3">
      <c r="A2" s="1"/>
      <c r="B2" s="1"/>
      <c r="C2" s="27"/>
      <c r="D2" s="28"/>
      <c r="E2" s="27"/>
      <c r="F2" s="27"/>
      <c r="G2" s="27"/>
      <c r="H2" s="27"/>
      <c r="I2" s="27"/>
      <c r="J2" s="27"/>
      <c r="K2" s="1"/>
      <c r="L2" s="1"/>
      <c r="M2" s="1"/>
      <c r="N2" s="1"/>
      <c r="O2" s="1"/>
      <c r="P2" s="1"/>
      <c r="Q2" s="1"/>
      <c r="R2" s="1"/>
      <c r="S2" s="1"/>
      <c r="T2" s="1"/>
      <c r="U2" s="1"/>
      <c r="V2" s="1"/>
      <c r="W2" s="1"/>
      <c r="X2" s="1"/>
      <c r="Y2" s="1"/>
    </row>
    <row r="3" spans="1:28" ht="20.25" hidden="1" x14ac:dyDescent="0.3">
      <c r="A3" s="1"/>
      <c r="B3" s="1"/>
      <c r="C3" s="27"/>
      <c r="D3" s="28"/>
      <c r="E3" s="27"/>
      <c r="F3" s="27"/>
      <c r="G3" s="27"/>
      <c r="H3" s="27"/>
      <c r="I3" s="27"/>
      <c r="J3" s="27"/>
      <c r="K3" s="1"/>
      <c r="L3" s="1"/>
      <c r="M3" s="1"/>
      <c r="N3" s="1"/>
      <c r="O3" s="1"/>
      <c r="P3" s="1"/>
      <c r="Q3" s="1"/>
      <c r="R3" s="1"/>
      <c r="S3" s="1"/>
      <c r="T3" s="1"/>
      <c r="U3" s="1"/>
      <c r="V3" s="1"/>
      <c r="W3" s="1"/>
      <c r="X3" s="1"/>
      <c r="Y3" s="1"/>
      <c r="Z3" s="1"/>
    </row>
    <row r="4" spans="1:28" ht="15.75" x14ac:dyDescent="0.25">
      <c r="A4" s="1"/>
      <c r="B4" s="145" t="s">
        <v>0</v>
      </c>
      <c r="C4" s="145"/>
      <c r="D4" s="145"/>
      <c r="E4" s="145"/>
      <c r="F4" s="145"/>
      <c r="G4" s="145"/>
      <c r="H4" s="145"/>
      <c r="I4" s="145"/>
      <c r="J4" s="145"/>
      <c r="K4" s="145"/>
      <c r="L4" s="145"/>
      <c r="M4" s="145"/>
      <c r="N4" s="145"/>
      <c r="O4" s="1"/>
      <c r="P4" s="1"/>
      <c r="T4" s="1"/>
      <c r="U4" s="1"/>
      <c r="V4" s="1"/>
      <c r="W4" s="1"/>
      <c r="X4" s="1"/>
      <c r="Y4" s="1"/>
      <c r="Z4" s="1"/>
      <c r="AA4" s="1"/>
      <c r="AB4" s="1"/>
    </row>
    <row r="5" spans="1:28" ht="15.6" customHeight="1" x14ac:dyDescent="0.2">
      <c r="A5" s="1"/>
      <c r="B5" s="39"/>
      <c r="C5" s="39"/>
      <c r="D5" s="78" t="s">
        <v>1</v>
      </c>
      <c r="E5" s="78"/>
      <c r="F5" s="78"/>
      <c r="G5" s="147" t="s">
        <v>2</v>
      </c>
      <c r="H5" s="148"/>
      <c r="I5" s="148"/>
      <c r="K5" s="1"/>
      <c r="L5" s="1"/>
      <c r="M5" s="1"/>
      <c r="N5" s="1"/>
      <c r="O5" s="1"/>
      <c r="P5" s="1"/>
      <c r="T5" s="1"/>
      <c r="U5" s="1"/>
      <c r="V5" s="1"/>
      <c r="W5" s="1"/>
      <c r="X5" s="1"/>
      <c r="Y5" s="1"/>
      <c r="Z5" s="1"/>
      <c r="AA5" s="1"/>
      <c r="AB5" s="1"/>
    </row>
    <row r="6" spans="1:28" ht="15.75" x14ac:dyDescent="0.25">
      <c r="A6" s="1"/>
      <c r="B6" s="39"/>
      <c r="C6" s="39"/>
      <c r="D6" s="78"/>
      <c r="E6" s="78"/>
      <c r="F6" s="78"/>
      <c r="G6" s="79"/>
      <c r="H6" s="79"/>
      <c r="I6" s="79"/>
      <c r="J6" s="4"/>
      <c r="K6" s="1"/>
      <c r="L6" s="1"/>
      <c r="M6" s="1"/>
      <c r="N6" s="1"/>
      <c r="O6" s="1"/>
      <c r="P6" s="1"/>
    </row>
    <row r="7" spans="1:28" ht="45" x14ac:dyDescent="0.25">
      <c r="A7" s="1"/>
      <c r="B7" s="69" t="s">
        <v>3</v>
      </c>
      <c r="C7" s="69" t="s">
        <v>4</v>
      </c>
      <c r="D7" s="69"/>
      <c r="E7" s="41" t="s">
        <v>5</v>
      </c>
      <c r="F7" s="40" t="s">
        <v>6</v>
      </c>
      <c r="G7" s="42" t="s">
        <v>7</v>
      </c>
      <c r="H7" s="43" t="s">
        <v>8</v>
      </c>
      <c r="I7" s="120" t="s">
        <v>9</v>
      </c>
      <c r="J7" s="102" t="s">
        <v>10</v>
      </c>
      <c r="K7" s="103"/>
      <c r="L7" s="103"/>
      <c r="M7" s="103"/>
      <c r="N7" s="103"/>
      <c r="O7" s="103"/>
      <c r="P7" s="104"/>
      <c r="T7" s="1"/>
      <c r="U7" s="1"/>
      <c r="V7" s="1"/>
      <c r="W7" s="1"/>
      <c r="X7" s="1"/>
      <c r="Y7" s="1"/>
      <c r="Z7" s="1"/>
      <c r="AA7" s="1"/>
      <c r="AB7" s="1"/>
    </row>
    <row r="8" spans="1:28" ht="15.75" x14ac:dyDescent="0.25">
      <c r="A8" s="1"/>
      <c r="B8" s="39"/>
      <c r="C8" s="39"/>
      <c r="D8" s="40"/>
      <c r="E8" s="44" t="s">
        <v>11</v>
      </c>
      <c r="F8" s="40" t="s">
        <v>11</v>
      </c>
      <c r="G8" s="42" t="s">
        <v>11</v>
      </c>
      <c r="H8" s="43" t="s">
        <v>11</v>
      </c>
      <c r="I8" s="120" t="s">
        <v>11</v>
      </c>
      <c r="J8" s="105"/>
      <c r="K8" s="106"/>
      <c r="L8" s="106"/>
      <c r="M8" s="106"/>
      <c r="N8" s="106"/>
      <c r="O8" s="106"/>
      <c r="P8" s="107"/>
      <c r="T8" s="1"/>
      <c r="U8" s="1"/>
      <c r="V8" s="1"/>
      <c r="W8" s="1"/>
      <c r="X8" s="1"/>
      <c r="Y8" s="1"/>
      <c r="Z8" s="1"/>
      <c r="AA8" s="1"/>
      <c r="AB8" s="1"/>
    </row>
    <row r="9" spans="1:28" x14ac:dyDescent="0.2">
      <c r="A9" s="1"/>
      <c r="B9" s="55" t="s">
        <v>12</v>
      </c>
      <c r="C9" s="131" t="s">
        <v>13</v>
      </c>
      <c r="D9" s="46"/>
      <c r="E9" s="47" t="e">
        <f>-('Detail Operating Budget'!#REF!)/1000</f>
        <v>#REF!</v>
      </c>
      <c r="F9" s="48"/>
      <c r="G9" s="80">
        <v>47</v>
      </c>
      <c r="H9" s="81">
        <v>47</v>
      </c>
      <c r="I9" s="121">
        <v>47</v>
      </c>
      <c r="J9" s="108"/>
      <c r="K9" s="106"/>
      <c r="L9" s="106"/>
      <c r="M9" s="106"/>
      <c r="N9" s="106"/>
      <c r="O9" s="106"/>
      <c r="P9" s="107"/>
    </row>
    <row r="10" spans="1:28" ht="23.25" customHeight="1" x14ac:dyDescent="0.2">
      <c r="A10" s="1"/>
      <c r="B10" s="55"/>
      <c r="C10" s="131" t="s">
        <v>14</v>
      </c>
      <c r="D10" s="46"/>
      <c r="E10" s="47"/>
      <c r="F10" s="48"/>
      <c r="G10" s="80">
        <f>250+250</f>
        <v>500</v>
      </c>
      <c r="H10" s="81">
        <f t="shared" ref="H10:I10" si="0">250+250</f>
        <v>500</v>
      </c>
      <c r="I10" s="121">
        <f t="shared" si="0"/>
        <v>500</v>
      </c>
      <c r="J10" s="108"/>
      <c r="K10" s="106"/>
      <c r="L10" s="106"/>
      <c r="M10" s="106"/>
      <c r="N10" s="106"/>
      <c r="O10" s="106"/>
      <c r="P10" s="107"/>
    </row>
    <row r="11" spans="1:28" x14ac:dyDescent="0.2">
      <c r="A11" s="1"/>
      <c r="B11" s="55"/>
      <c r="C11" s="131" t="s">
        <v>15</v>
      </c>
      <c r="D11" s="46"/>
      <c r="E11" s="47"/>
      <c r="F11" s="48"/>
      <c r="G11" s="80">
        <v>375</v>
      </c>
      <c r="H11" s="81"/>
      <c r="I11" s="121"/>
      <c r="J11" s="108"/>
      <c r="K11" s="106"/>
      <c r="L11" s="106"/>
      <c r="M11" s="106"/>
      <c r="N11" s="106"/>
      <c r="O11" s="106"/>
      <c r="P11" s="107"/>
    </row>
    <row r="12" spans="1:28" x14ac:dyDescent="0.2">
      <c r="A12" s="1"/>
      <c r="B12" s="55"/>
      <c r="C12" s="131" t="s">
        <v>16</v>
      </c>
      <c r="D12" s="46"/>
      <c r="E12" s="47"/>
      <c r="F12" s="48"/>
      <c r="G12" s="80">
        <v>500</v>
      </c>
      <c r="H12" s="81">
        <v>500</v>
      </c>
      <c r="I12" s="121">
        <v>500</v>
      </c>
      <c r="J12" s="108"/>
      <c r="K12" s="106"/>
      <c r="L12" s="106"/>
      <c r="M12" s="106"/>
      <c r="N12" s="106"/>
      <c r="O12" s="106"/>
      <c r="P12" s="107"/>
    </row>
    <row r="13" spans="1:28" x14ac:dyDescent="0.2">
      <c r="A13" s="1"/>
      <c r="B13" s="55"/>
      <c r="C13" s="131" t="s">
        <v>17</v>
      </c>
      <c r="D13" s="46"/>
      <c r="E13" s="47"/>
      <c r="F13" s="48"/>
      <c r="G13" s="80"/>
      <c r="H13" s="81"/>
      <c r="I13" s="121">
        <v>2057</v>
      </c>
      <c r="J13" s="108"/>
      <c r="K13" s="106"/>
      <c r="L13" s="106"/>
      <c r="M13" s="106"/>
      <c r="N13" s="106"/>
      <c r="O13" s="106"/>
      <c r="P13" s="107"/>
    </row>
    <row r="14" spans="1:28" x14ac:dyDescent="0.2">
      <c r="A14" s="1"/>
      <c r="B14" s="55"/>
      <c r="C14" s="132"/>
      <c r="D14" s="46"/>
      <c r="E14" s="47">
        <v>0</v>
      </c>
      <c r="F14" s="48">
        <v>0</v>
      </c>
      <c r="G14" s="96"/>
      <c r="H14" s="97"/>
      <c r="I14" s="122"/>
      <c r="J14" s="108"/>
      <c r="K14" s="106"/>
      <c r="L14" s="106"/>
      <c r="M14" s="106"/>
      <c r="N14" s="106"/>
      <c r="O14" s="106"/>
      <c r="P14" s="107"/>
    </row>
    <row r="15" spans="1:28" x14ac:dyDescent="0.2">
      <c r="A15" s="1"/>
      <c r="B15" s="55"/>
      <c r="C15" s="131" t="s">
        <v>18</v>
      </c>
      <c r="D15" s="46"/>
      <c r="E15" s="52">
        <f>SUM(E10:E14)</f>
        <v>0</v>
      </c>
      <c r="F15" s="53">
        <f>SUM(F10:F14)</f>
        <v>0</v>
      </c>
      <c r="G15" s="100">
        <f>SUM(G9:G14)</f>
        <v>1422</v>
      </c>
      <c r="H15" s="101">
        <f>SUM(H9:H14)</f>
        <v>1047</v>
      </c>
      <c r="I15" s="123">
        <f>SUM(I9:I14)</f>
        <v>3104</v>
      </c>
      <c r="J15" s="108"/>
      <c r="K15" s="106"/>
      <c r="L15" s="106"/>
      <c r="M15" s="106"/>
      <c r="N15" s="106"/>
      <c r="O15" s="106"/>
      <c r="P15" s="107"/>
    </row>
    <row r="16" spans="1:28" x14ac:dyDescent="0.2">
      <c r="A16" s="1"/>
      <c r="B16" s="55"/>
      <c r="C16" s="132"/>
      <c r="D16" s="46"/>
      <c r="E16" s="52"/>
      <c r="F16" s="53"/>
      <c r="G16" s="98"/>
      <c r="H16" s="99"/>
      <c r="I16" s="124"/>
      <c r="J16" s="108"/>
      <c r="K16" s="106"/>
      <c r="L16" s="106"/>
      <c r="M16" s="106"/>
      <c r="N16" s="106"/>
      <c r="O16" s="106"/>
      <c r="P16" s="107"/>
    </row>
    <row r="17" spans="1:19" ht="26.45" customHeight="1" x14ac:dyDescent="0.2">
      <c r="A17" s="1"/>
      <c r="B17" s="55" t="s">
        <v>19</v>
      </c>
      <c r="C17" s="133" t="s">
        <v>20</v>
      </c>
      <c r="D17" s="53">
        <f>9+1</f>
        <v>10</v>
      </c>
      <c r="E17" s="52" t="e">
        <f>'Detail Operating Budget'!#REF!/1000</f>
        <v>#REF!</v>
      </c>
      <c r="F17" s="53">
        <v>708.09578868880021</v>
      </c>
      <c r="G17" s="84">
        <f>'Detail Operating Budget'!E21</f>
        <v>-856.9219910610625</v>
      </c>
      <c r="H17" s="85">
        <f>'Detail Operating Budget'!F21</f>
        <v>-878.34504083758895</v>
      </c>
      <c r="I17" s="125">
        <f>'Detail Operating Budget'!G21</f>
        <v>-900.30366685852846</v>
      </c>
      <c r="J17" s="143" t="s">
        <v>21</v>
      </c>
      <c r="K17" s="144"/>
      <c r="L17" s="144"/>
      <c r="M17" s="144"/>
      <c r="N17" s="144"/>
      <c r="O17" s="144"/>
      <c r="P17" s="146"/>
    </row>
    <row r="18" spans="1:19" ht="24.75" customHeight="1" x14ac:dyDescent="0.2">
      <c r="A18" s="1"/>
      <c r="B18" s="55"/>
      <c r="C18" s="131" t="s">
        <v>22</v>
      </c>
      <c r="D18" s="46"/>
      <c r="E18" s="47"/>
      <c r="F18" s="48"/>
      <c r="G18" s="84">
        <f>-(1000+G17)</f>
        <v>-143.0780089389375</v>
      </c>
      <c r="H18" s="85">
        <f>-(1000+H17)</f>
        <v>-121.65495916241105</v>
      </c>
      <c r="I18" s="125">
        <f>-(1000+I17)</f>
        <v>-99.696333141471541</v>
      </c>
      <c r="J18" s="143"/>
      <c r="K18" s="144"/>
      <c r="L18" s="144"/>
      <c r="M18" s="144"/>
      <c r="N18" s="144"/>
      <c r="O18" s="144"/>
      <c r="P18" s="146"/>
    </row>
    <row r="19" spans="1:19" ht="24.75" customHeight="1" x14ac:dyDescent="0.2">
      <c r="A19" s="1"/>
      <c r="B19" s="55" t="s">
        <v>23</v>
      </c>
      <c r="C19" s="131" t="s">
        <v>24</v>
      </c>
      <c r="D19" s="46"/>
      <c r="E19" s="52">
        <v>378.27363999999994</v>
      </c>
      <c r="F19" s="53">
        <v>190.56639999999999</v>
      </c>
      <c r="G19" s="84">
        <f>'Detail Operating Budget'!E51</f>
        <v>-430.11223990000002</v>
      </c>
      <c r="H19" s="85">
        <f>'Detail Operating Budget'!F51</f>
        <v>-435.68467509700008</v>
      </c>
      <c r="I19" s="125">
        <f>'Detail Operating Budget'!G51</f>
        <v>-448.75521534991003</v>
      </c>
      <c r="J19" s="143" t="s">
        <v>25</v>
      </c>
      <c r="K19" s="144"/>
      <c r="L19" s="144"/>
      <c r="M19" s="144"/>
      <c r="N19" s="144"/>
      <c r="O19" s="144"/>
      <c r="P19" s="146"/>
    </row>
    <row r="20" spans="1:19" ht="24.75" customHeight="1" x14ac:dyDescent="0.2">
      <c r="A20" s="1"/>
      <c r="B20" s="55"/>
      <c r="C20" s="131" t="s">
        <v>26</v>
      </c>
      <c r="D20" s="46"/>
      <c r="E20" s="52"/>
      <c r="F20" s="53"/>
      <c r="G20" s="84">
        <f>-(1500+G19)</f>
        <v>-1069.8877600999999</v>
      </c>
      <c r="H20" s="85">
        <f>-(1500+H19)</f>
        <v>-1064.3153249029999</v>
      </c>
      <c r="I20" s="125">
        <f>-(1500+I19)</f>
        <v>-1051.24478465009</v>
      </c>
      <c r="J20" s="109"/>
      <c r="K20" s="110"/>
      <c r="L20" s="110"/>
      <c r="M20" s="110"/>
      <c r="N20" s="110"/>
      <c r="O20" s="110"/>
      <c r="P20" s="111"/>
    </row>
    <row r="21" spans="1:19" ht="14.45" customHeight="1" x14ac:dyDescent="0.2">
      <c r="A21" s="1"/>
      <c r="B21" s="56"/>
      <c r="C21" s="132"/>
      <c r="D21" s="46"/>
      <c r="E21" s="47"/>
      <c r="F21" s="48"/>
      <c r="G21" s="86"/>
      <c r="H21" s="87"/>
      <c r="I21" s="126"/>
      <c r="J21" s="108"/>
      <c r="K21" s="106"/>
      <c r="L21" s="106"/>
      <c r="M21" s="106"/>
      <c r="N21" s="106"/>
      <c r="O21" s="106"/>
      <c r="P21" s="107"/>
    </row>
    <row r="22" spans="1:19" x14ac:dyDescent="0.2">
      <c r="A22" s="1"/>
      <c r="B22" s="55" t="s">
        <v>27</v>
      </c>
      <c r="C22" s="132"/>
      <c r="D22" s="46"/>
      <c r="E22" s="52" t="e">
        <f>SUM(E15:E19)</f>
        <v>#REF!</v>
      </c>
      <c r="F22" s="53">
        <f>SUM(F15:F19)</f>
        <v>898.66218868880014</v>
      </c>
      <c r="G22" s="88">
        <f>SUM(G15:G20)</f>
        <v>-1078</v>
      </c>
      <c r="H22" s="89">
        <f>SUM(H15:H20)</f>
        <v>-1453</v>
      </c>
      <c r="I22" s="123">
        <f>SUM(I15:I20)</f>
        <v>604</v>
      </c>
      <c r="J22" s="108"/>
      <c r="K22" s="106"/>
      <c r="L22" s="106"/>
      <c r="M22" s="106"/>
      <c r="N22" s="106"/>
      <c r="O22" s="106"/>
      <c r="P22" s="107"/>
    </row>
    <row r="23" spans="1:19" x14ac:dyDescent="0.2">
      <c r="A23" s="1"/>
      <c r="B23" s="56"/>
      <c r="C23" s="132"/>
      <c r="D23" s="46"/>
      <c r="E23" s="47"/>
      <c r="F23" s="48"/>
      <c r="G23" s="90"/>
      <c r="H23" s="91"/>
      <c r="I23" s="127"/>
      <c r="J23" s="108"/>
      <c r="K23" s="106"/>
      <c r="L23" s="112"/>
      <c r="M23" s="106"/>
      <c r="N23" s="106"/>
      <c r="O23" s="106"/>
      <c r="P23" s="107"/>
    </row>
    <row r="24" spans="1:19" x14ac:dyDescent="0.2">
      <c r="A24" s="1"/>
      <c r="B24" s="55" t="s">
        <v>28</v>
      </c>
      <c r="C24" s="132"/>
      <c r="D24" s="46"/>
      <c r="E24" s="47"/>
      <c r="F24" s="48"/>
      <c r="G24" s="92"/>
      <c r="H24" s="93"/>
      <c r="I24" s="128"/>
      <c r="J24" s="108"/>
      <c r="K24" s="106"/>
      <c r="L24" s="106"/>
      <c r="M24" s="106"/>
      <c r="N24" s="106"/>
      <c r="O24" s="106"/>
      <c r="P24" s="107"/>
    </row>
    <row r="25" spans="1:19" s="11" customFormat="1" x14ac:dyDescent="0.2">
      <c r="A25" s="5"/>
      <c r="B25" s="55"/>
      <c r="C25" s="131" t="s">
        <v>29</v>
      </c>
      <c r="D25" s="54"/>
      <c r="E25" s="52"/>
      <c r="F25" s="53"/>
      <c r="G25" s="82">
        <v>6000</v>
      </c>
      <c r="H25" s="83">
        <f>G25+G22</f>
        <v>4922</v>
      </c>
      <c r="I25" s="129">
        <f>H25+H22</f>
        <v>3469</v>
      </c>
      <c r="J25" s="113"/>
      <c r="K25" s="114"/>
      <c r="L25" s="114"/>
      <c r="M25" s="114"/>
      <c r="N25" s="114"/>
      <c r="O25" s="114"/>
      <c r="P25" s="115"/>
      <c r="Q25"/>
      <c r="R25"/>
      <c r="S25"/>
    </row>
    <row r="26" spans="1:19" ht="41.45" customHeight="1" x14ac:dyDescent="0.2">
      <c r="A26" s="1"/>
      <c r="B26" s="56"/>
      <c r="C26" s="131" t="s">
        <v>30</v>
      </c>
      <c r="D26" s="46"/>
      <c r="E26" s="47"/>
      <c r="F26" s="48"/>
      <c r="G26" s="82">
        <f>G22+G25</f>
        <v>4922</v>
      </c>
      <c r="H26" s="83">
        <f>H22+H25</f>
        <v>3469</v>
      </c>
      <c r="I26" s="129">
        <f>I22+I25</f>
        <v>4073</v>
      </c>
      <c r="J26" s="143" t="s">
        <v>31</v>
      </c>
      <c r="K26" s="144"/>
      <c r="L26" s="144"/>
      <c r="M26" s="144"/>
      <c r="N26" s="144"/>
      <c r="O26" s="106"/>
      <c r="P26" s="107"/>
    </row>
    <row r="27" spans="1:19" hidden="1" x14ac:dyDescent="0.2">
      <c r="A27" s="1"/>
      <c r="B27" s="56"/>
      <c r="C27" s="132"/>
      <c r="D27" s="46"/>
      <c r="E27" s="47"/>
      <c r="F27" s="48"/>
      <c r="G27" s="92"/>
      <c r="H27" s="93"/>
      <c r="I27" s="128"/>
      <c r="J27" s="108"/>
      <c r="K27" s="106"/>
      <c r="L27" s="106"/>
      <c r="M27" s="106"/>
      <c r="N27" s="106"/>
      <c r="O27" s="106"/>
      <c r="P27" s="107"/>
    </row>
    <row r="28" spans="1:19" hidden="1" x14ac:dyDescent="0.2">
      <c r="A28" s="1"/>
      <c r="B28" s="56"/>
      <c r="C28" s="132"/>
      <c r="D28" s="46"/>
      <c r="E28" s="47"/>
      <c r="F28" s="48"/>
      <c r="G28" s="92"/>
      <c r="H28" s="93"/>
      <c r="I28" s="128"/>
      <c r="J28" s="108"/>
      <c r="K28" s="106"/>
      <c r="L28" s="106"/>
      <c r="M28" s="106"/>
      <c r="N28" s="106"/>
      <c r="O28" s="106"/>
      <c r="P28" s="107"/>
    </row>
    <row r="29" spans="1:19" hidden="1" x14ac:dyDescent="0.2">
      <c r="A29" s="1"/>
      <c r="B29" s="56"/>
      <c r="C29" s="132"/>
      <c r="D29" s="46"/>
      <c r="E29" s="47"/>
      <c r="F29" s="48"/>
      <c r="G29" s="92"/>
      <c r="H29" s="93"/>
      <c r="I29" s="128"/>
      <c r="J29" s="108"/>
      <c r="K29" s="106"/>
      <c r="L29" s="106"/>
      <c r="M29" s="106"/>
      <c r="N29" s="106"/>
      <c r="O29" s="106"/>
      <c r="P29" s="107"/>
    </row>
    <row r="30" spans="1:19" hidden="1" x14ac:dyDescent="0.2">
      <c r="A30" s="1"/>
      <c r="B30" s="56"/>
      <c r="C30" s="132"/>
      <c r="D30" s="46"/>
      <c r="E30" s="47"/>
      <c r="F30" s="48"/>
      <c r="G30" s="92"/>
      <c r="H30" s="93"/>
      <c r="I30" s="128"/>
      <c r="J30" s="116"/>
      <c r="K30" s="117"/>
      <c r="L30" s="117"/>
      <c r="M30" s="117"/>
      <c r="N30" s="117"/>
      <c r="O30" s="106"/>
      <c r="P30" s="107"/>
    </row>
    <row r="31" spans="1:19" ht="24" hidden="1" customHeight="1" x14ac:dyDescent="0.2">
      <c r="A31" s="1"/>
      <c r="B31" s="56"/>
      <c r="C31" s="132"/>
      <c r="D31" s="46"/>
      <c r="E31" s="47"/>
      <c r="F31" s="48"/>
      <c r="G31" s="86"/>
      <c r="H31" s="87"/>
      <c r="I31" s="126"/>
      <c r="J31" s="143"/>
      <c r="K31" s="144"/>
      <c r="L31" s="144"/>
      <c r="M31" s="144"/>
      <c r="N31" s="144"/>
      <c r="O31" s="106"/>
      <c r="P31" s="107"/>
    </row>
    <row r="32" spans="1:19" s="11" customFormat="1" ht="48.75" customHeight="1" x14ac:dyDescent="0.2">
      <c r="A32" s="5"/>
      <c r="B32" s="55"/>
      <c r="C32" s="131" t="s">
        <v>32</v>
      </c>
      <c r="D32" s="53"/>
      <c r="E32" s="52"/>
      <c r="F32" s="53"/>
      <c r="G32" s="94">
        <f>G26</f>
        <v>4922</v>
      </c>
      <c r="H32" s="95">
        <f>H26</f>
        <v>3469</v>
      </c>
      <c r="I32" s="130">
        <f>I26</f>
        <v>4073</v>
      </c>
      <c r="J32" s="141" t="s">
        <v>33</v>
      </c>
      <c r="K32" s="142"/>
      <c r="L32" s="142"/>
      <c r="M32" s="142"/>
      <c r="N32" s="142"/>
      <c r="O32" s="118"/>
      <c r="P32" s="119"/>
      <c r="Q32"/>
      <c r="R32"/>
      <c r="S32"/>
    </row>
    <row r="33" spans="1:27" x14ac:dyDescent="0.2">
      <c r="A33" s="1"/>
      <c r="B33" s="1"/>
      <c r="C33" s="1"/>
      <c r="D33" s="26"/>
      <c r="E33" s="29"/>
      <c r="F33" s="29"/>
      <c r="G33" s="29"/>
      <c r="H33" s="29"/>
      <c r="I33" s="29"/>
      <c r="J33" s="1"/>
      <c r="K33" s="1"/>
      <c r="L33" s="1"/>
      <c r="M33" s="1"/>
      <c r="N33" s="1"/>
      <c r="O33" s="1"/>
      <c r="P33" s="1"/>
    </row>
    <row r="34" spans="1:27" x14ac:dyDescent="0.2">
      <c r="A34" s="1"/>
      <c r="B34" s="1"/>
      <c r="C34" s="1"/>
      <c r="D34" s="26"/>
      <c r="E34" s="29"/>
      <c r="F34" s="29"/>
      <c r="G34" s="29"/>
      <c r="H34" s="29"/>
      <c r="I34" s="29"/>
      <c r="J34" s="1"/>
      <c r="K34" s="1"/>
      <c r="L34" s="1"/>
      <c r="M34" s="1"/>
      <c r="N34" s="1"/>
      <c r="O34" s="1"/>
      <c r="P34" s="1"/>
    </row>
    <row r="35" spans="1:27" x14ac:dyDescent="0.2">
      <c r="A35" s="1"/>
      <c r="B35" s="1"/>
      <c r="C35" s="1"/>
      <c r="D35" s="26"/>
      <c r="E35" s="29"/>
      <c r="F35" s="29"/>
      <c r="G35" s="29"/>
      <c r="H35" s="29"/>
      <c r="I35" s="29"/>
      <c r="J35" s="1"/>
      <c r="K35" s="1"/>
      <c r="L35" s="1"/>
      <c r="M35" s="1"/>
      <c r="N35" s="1"/>
      <c r="O35" s="1"/>
      <c r="P35" s="1"/>
    </row>
    <row r="36" spans="1:27" ht="15.75" x14ac:dyDescent="0.25">
      <c r="A36" s="1"/>
      <c r="B36" s="23" t="s">
        <v>34</v>
      </c>
      <c r="C36" s="1"/>
      <c r="D36" s="26"/>
      <c r="E36" s="26"/>
      <c r="F36" s="30"/>
      <c r="G36" s="26"/>
      <c r="H36" s="26"/>
      <c r="I36" s="22"/>
      <c r="J36" s="1"/>
      <c r="K36" s="1"/>
      <c r="L36" s="1"/>
      <c r="M36" s="1"/>
      <c r="N36" s="1"/>
      <c r="O36" s="1"/>
      <c r="P36" s="1"/>
      <c r="T36" s="1"/>
      <c r="U36" s="1"/>
      <c r="V36" s="1"/>
      <c r="W36" s="1"/>
      <c r="X36" s="1"/>
      <c r="Y36" s="1"/>
      <c r="Z36" s="1"/>
      <c r="AA36" s="1"/>
    </row>
    <row r="37" spans="1:27" x14ac:dyDescent="0.2">
      <c r="A37" s="1"/>
      <c r="B37" s="1"/>
      <c r="C37" s="1"/>
      <c r="D37" s="26"/>
      <c r="E37" s="26"/>
      <c r="F37" s="30"/>
      <c r="G37" s="26"/>
      <c r="H37" s="26"/>
      <c r="I37" s="22"/>
      <c r="J37" s="1"/>
      <c r="K37" s="1"/>
      <c r="L37" s="1"/>
      <c r="M37" s="1"/>
      <c r="N37" s="1"/>
      <c r="O37" s="1"/>
      <c r="P37" s="1"/>
      <c r="T37" s="1"/>
      <c r="U37" s="1"/>
      <c r="V37" s="1"/>
      <c r="W37" s="1"/>
      <c r="X37" s="1"/>
      <c r="Y37" s="1"/>
      <c r="Z37" s="1"/>
      <c r="AA37" s="1"/>
    </row>
    <row r="38" spans="1:27" x14ac:dyDescent="0.2">
      <c r="A38" s="1"/>
      <c r="B38" s="1" t="s">
        <v>35</v>
      </c>
      <c r="C38" s="1"/>
      <c r="D38" s="26"/>
      <c r="E38" s="26"/>
      <c r="F38" s="30"/>
      <c r="G38" s="26"/>
      <c r="H38" s="26"/>
      <c r="I38" s="22"/>
      <c r="J38" s="1"/>
      <c r="K38" s="1"/>
      <c r="L38" s="1"/>
      <c r="M38" s="1"/>
      <c r="N38" s="1"/>
      <c r="O38" s="1"/>
      <c r="P38" s="1"/>
      <c r="T38" s="1"/>
      <c r="U38" s="1"/>
      <c r="V38" s="1"/>
      <c r="W38" s="1"/>
      <c r="X38" s="1"/>
      <c r="Y38" s="1"/>
      <c r="Z38" s="1"/>
      <c r="AA38" s="1"/>
    </row>
    <row r="39" spans="1:27" x14ac:dyDescent="0.2">
      <c r="A39" s="1"/>
      <c r="B39" s="1"/>
      <c r="C39" s="1"/>
      <c r="D39" s="26"/>
      <c r="E39" s="26"/>
      <c r="F39" s="30"/>
      <c r="G39" s="26"/>
      <c r="H39" s="26"/>
      <c r="I39" s="22"/>
      <c r="J39" s="1"/>
      <c r="K39" s="1"/>
      <c r="L39" s="1"/>
      <c r="M39" s="1"/>
      <c r="N39" s="1"/>
      <c r="O39" s="1"/>
      <c r="P39" s="1"/>
      <c r="T39" s="1"/>
      <c r="U39" s="1"/>
      <c r="V39" s="1"/>
      <c r="W39" s="1"/>
      <c r="X39" s="1"/>
      <c r="Y39" s="1"/>
      <c r="Z39" s="1"/>
      <c r="AA39" s="1"/>
    </row>
    <row r="40" spans="1:27" x14ac:dyDescent="0.2">
      <c r="A40" s="1"/>
      <c r="B40" s="1" t="s">
        <v>36</v>
      </c>
      <c r="C40" s="1"/>
      <c r="D40" s="26"/>
      <c r="E40" s="26"/>
      <c r="F40" s="30"/>
      <c r="G40" s="26"/>
      <c r="H40" s="26"/>
      <c r="I40" s="26"/>
      <c r="J40" s="1"/>
      <c r="K40" s="1"/>
      <c r="L40" s="1"/>
      <c r="M40" s="1"/>
      <c r="N40" s="1"/>
      <c r="O40" s="1"/>
      <c r="P40" s="1"/>
      <c r="T40" s="1"/>
      <c r="U40" s="1"/>
      <c r="V40" s="1"/>
      <c r="W40" s="1"/>
      <c r="X40" s="1"/>
      <c r="Y40" s="1"/>
      <c r="Z40" s="1"/>
      <c r="AA40" s="1"/>
    </row>
    <row r="41" spans="1:27" x14ac:dyDescent="0.2">
      <c r="A41" s="1"/>
      <c r="B41" s="1"/>
      <c r="C41" s="1"/>
      <c r="D41" s="26"/>
      <c r="E41" s="26"/>
      <c r="F41" s="30"/>
      <c r="G41" s="26"/>
      <c r="H41" s="26"/>
      <c r="I41" s="26"/>
      <c r="J41" s="1"/>
      <c r="K41" s="1"/>
      <c r="L41" s="1"/>
      <c r="M41" s="1"/>
      <c r="N41" s="1"/>
      <c r="O41" s="1"/>
      <c r="P41" s="1"/>
      <c r="T41" s="1"/>
      <c r="U41" s="1"/>
      <c r="V41" s="1"/>
      <c r="W41" s="1"/>
      <c r="X41" s="1"/>
      <c r="Y41" s="1"/>
      <c r="Z41" s="1"/>
      <c r="AA41" s="1"/>
    </row>
    <row r="42" spans="1:27" x14ac:dyDescent="0.2">
      <c r="A42" s="1"/>
      <c r="B42" s="1" t="s">
        <v>37</v>
      </c>
      <c r="C42" s="1"/>
      <c r="D42" s="26"/>
      <c r="E42" s="26"/>
      <c r="F42" s="30"/>
      <c r="G42" s="26"/>
      <c r="H42" s="26"/>
      <c r="I42" s="26"/>
      <c r="J42" s="1"/>
      <c r="K42" s="1"/>
      <c r="L42" s="1"/>
      <c r="M42" s="1"/>
      <c r="N42" s="1"/>
      <c r="O42" s="1"/>
      <c r="P42" s="1"/>
      <c r="T42" s="1"/>
      <c r="U42" s="1"/>
      <c r="V42" s="1"/>
      <c r="W42" s="1"/>
      <c r="X42" s="1"/>
      <c r="Y42" s="1"/>
      <c r="Z42" s="1"/>
      <c r="AA42" s="1"/>
    </row>
    <row r="43" spans="1:27" x14ac:dyDescent="0.2">
      <c r="A43" s="1"/>
      <c r="B43" s="1"/>
      <c r="C43" s="1"/>
      <c r="D43" s="26"/>
      <c r="E43" s="26"/>
      <c r="F43" s="30"/>
      <c r="G43" s="26"/>
      <c r="H43" s="26"/>
      <c r="I43" s="26"/>
      <c r="J43" s="1"/>
      <c r="K43" s="1"/>
      <c r="L43" s="1"/>
      <c r="M43" s="1"/>
      <c r="N43" s="1"/>
      <c r="O43" s="1"/>
      <c r="P43" s="1"/>
      <c r="T43" s="1"/>
      <c r="U43" s="1"/>
      <c r="V43" s="1"/>
      <c r="W43" s="1"/>
      <c r="X43" s="1"/>
      <c r="Y43" s="1"/>
      <c r="Z43" s="1"/>
      <c r="AA43" s="1"/>
    </row>
    <row r="44" spans="1:27" x14ac:dyDescent="0.2">
      <c r="A44" s="1"/>
      <c r="B44" s="1" t="s">
        <v>38</v>
      </c>
      <c r="C44" s="1"/>
      <c r="D44" s="26"/>
      <c r="E44" s="26"/>
      <c r="F44" s="30"/>
      <c r="G44" s="26"/>
      <c r="H44" s="26"/>
      <c r="I44" s="26"/>
      <c r="J44" s="1"/>
      <c r="K44" s="1"/>
      <c r="L44" s="1"/>
      <c r="M44" s="1"/>
      <c r="N44" s="1"/>
      <c r="O44" s="1"/>
      <c r="P44" s="1"/>
      <c r="T44" s="1"/>
      <c r="U44" s="1"/>
      <c r="V44" s="1"/>
      <c r="W44" s="1"/>
      <c r="X44" s="1"/>
      <c r="Y44" s="1"/>
      <c r="Z44" s="1"/>
      <c r="AA44" s="1"/>
    </row>
    <row r="45" spans="1:27" x14ac:dyDescent="0.2">
      <c r="A45" s="1"/>
      <c r="B45" s="1"/>
      <c r="C45" s="1"/>
      <c r="D45" s="26"/>
      <c r="E45" s="29"/>
      <c r="F45" s="29"/>
      <c r="G45" s="29"/>
      <c r="H45" s="29"/>
      <c r="I45" s="29"/>
      <c r="J45" s="1"/>
      <c r="K45" s="1"/>
      <c r="L45" s="1"/>
      <c r="M45" s="1"/>
      <c r="N45" s="1"/>
      <c r="O45" s="1"/>
      <c r="P45" s="1"/>
    </row>
    <row r="46" spans="1:27" x14ac:dyDescent="0.2">
      <c r="A46" s="1"/>
      <c r="B46" s="1" t="s">
        <v>39</v>
      </c>
      <c r="C46" s="1"/>
      <c r="D46" s="26"/>
      <c r="E46" s="29"/>
      <c r="F46" s="29"/>
      <c r="G46" s="29"/>
      <c r="H46" s="29"/>
      <c r="I46" s="29"/>
      <c r="J46" s="1"/>
      <c r="K46" s="1"/>
      <c r="L46" s="1"/>
      <c r="M46" s="1"/>
      <c r="N46" s="1"/>
      <c r="O46" s="1"/>
      <c r="P46" s="1"/>
    </row>
    <row r="47" spans="1:27" x14ac:dyDescent="0.2">
      <c r="A47" s="1"/>
      <c r="B47" s="1"/>
      <c r="C47" s="1"/>
      <c r="D47" s="26"/>
      <c r="E47" s="29"/>
      <c r="F47" s="29"/>
      <c r="G47" s="29"/>
      <c r="H47" s="29"/>
      <c r="I47" s="29"/>
      <c r="J47" s="1"/>
      <c r="K47" s="1"/>
      <c r="L47" s="1"/>
      <c r="M47" s="1"/>
      <c r="N47" s="1"/>
      <c r="O47" s="1"/>
      <c r="P47" s="1"/>
    </row>
    <row r="48" spans="1:27" x14ac:dyDescent="0.2">
      <c r="A48" s="1"/>
      <c r="B48" s="1"/>
      <c r="C48" s="1"/>
      <c r="D48" s="26"/>
      <c r="E48" s="29"/>
      <c r="F48" s="29"/>
      <c r="G48" s="29"/>
      <c r="H48" s="29"/>
      <c r="I48" s="29"/>
      <c r="J48" s="1"/>
      <c r="K48" s="1"/>
      <c r="L48" s="1"/>
      <c r="M48" s="1"/>
      <c r="N48" s="1"/>
      <c r="O48" s="1"/>
      <c r="P48" s="1"/>
    </row>
    <row r="49" spans="1:16" x14ac:dyDescent="0.2">
      <c r="A49" s="1"/>
      <c r="B49" s="1"/>
      <c r="C49" s="1"/>
      <c r="D49" s="26"/>
      <c r="E49" s="29"/>
      <c r="F49" s="29"/>
      <c r="G49" s="29"/>
      <c r="H49" s="29"/>
      <c r="I49" s="29"/>
      <c r="J49" s="1"/>
      <c r="K49" s="1"/>
      <c r="L49" s="1"/>
      <c r="M49" s="1"/>
      <c r="N49" s="1"/>
      <c r="O49" s="1"/>
      <c r="P49" s="1"/>
    </row>
    <row r="50" spans="1:16" x14ac:dyDescent="0.2">
      <c r="A50" s="1"/>
      <c r="B50" s="1"/>
      <c r="C50" s="1"/>
      <c r="D50" s="26"/>
      <c r="E50" s="29"/>
      <c r="F50" s="29"/>
      <c r="G50" s="29"/>
      <c r="H50" s="29"/>
      <c r="I50" s="29"/>
      <c r="J50" s="1"/>
      <c r="K50" s="1"/>
      <c r="L50" s="1"/>
      <c r="M50" s="1"/>
      <c r="N50" s="1"/>
      <c r="O50" s="1"/>
      <c r="P50" s="1"/>
    </row>
    <row r="51" spans="1:16" x14ac:dyDescent="0.2">
      <c r="A51" s="1"/>
      <c r="B51" s="5"/>
      <c r="C51" s="1"/>
      <c r="D51" s="26"/>
      <c r="E51" s="29"/>
      <c r="F51" s="29"/>
      <c r="G51" s="29"/>
      <c r="H51" s="29"/>
      <c r="I51" s="29"/>
      <c r="J51" s="1"/>
      <c r="K51" s="1"/>
      <c r="L51" s="1"/>
      <c r="M51" s="1"/>
      <c r="N51" s="1"/>
      <c r="O51" s="1"/>
      <c r="P51" s="1"/>
    </row>
    <row r="52" spans="1:16" x14ac:dyDescent="0.2">
      <c r="A52" s="1"/>
      <c r="B52" s="1"/>
      <c r="C52" s="1"/>
      <c r="D52" s="26"/>
      <c r="E52" s="29"/>
      <c r="F52" s="29"/>
      <c r="G52" s="29"/>
      <c r="H52" s="29"/>
      <c r="I52" s="29"/>
      <c r="J52" s="1"/>
      <c r="K52" s="1"/>
      <c r="L52" s="1"/>
      <c r="M52" s="1"/>
      <c r="N52" s="1"/>
      <c r="O52" s="1"/>
      <c r="P52" s="1"/>
    </row>
    <row r="53" spans="1:16" x14ac:dyDescent="0.2">
      <c r="A53" s="1"/>
      <c r="B53" s="1"/>
      <c r="C53" s="1"/>
      <c r="D53" s="26"/>
      <c r="E53" s="29"/>
      <c r="F53" s="29"/>
      <c r="G53" s="29"/>
      <c r="H53" s="29"/>
      <c r="I53" s="29"/>
      <c r="J53" s="1"/>
      <c r="K53" s="1"/>
      <c r="L53" s="1"/>
      <c r="M53" s="1"/>
      <c r="N53" s="1"/>
      <c r="O53" s="1"/>
      <c r="P53" s="1"/>
    </row>
    <row r="54" spans="1:16" x14ac:dyDescent="0.2">
      <c r="A54" s="1"/>
      <c r="B54" s="15"/>
      <c r="C54" s="1"/>
      <c r="D54" s="26"/>
      <c r="E54" s="29"/>
      <c r="F54" s="29"/>
      <c r="G54" s="29"/>
      <c r="H54" s="29"/>
      <c r="I54" s="29"/>
      <c r="J54" s="1"/>
      <c r="K54" s="1"/>
      <c r="L54" s="1"/>
      <c r="M54" s="1"/>
      <c r="N54" s="1"/>
      <c r="O54" s="1"/>
      <c r="P54" s="1"/>
    </row>
    <row r="55" spans="1:16" x14ac:dyDescent="0.2">
      <c r="A55" s="1"/>
      <c r="B55" s="15"/>
      <c r="C55" s="1"/>
      <c r="D55" s="26"/>
      <c r="E55" s="29"/>
      <c r="F55" s="29"/>
      <c r="G55" s="29"/>
      <c r="H55" s="29"/>
      <c r="I55" s="29"/>
      <c r="J55" s="1"/>
      <c r="K55" s="1"/>
      <c r="L55" s="1"/>
      <c r="M55" s="1"/>
      <c r="N55" s="1"/>
      <c r="O55" s="1"/>
      <c r="P55" s="1"/>
    </row>
    <row r="56" spans="1:16" x14ac:dyDescent="0.2">
      <c r="A56" s="1"/>
      <c r="B56" s="15"/>
      <c r="C56" s="1"/>
      <c r="D56" s="26"/>
      <c r="E56" s="29"/>
      <c r="F56" s="29"/>
      <c r="G56" s="29"/>
      <c r="H56" s="29"/>
      <c r="I56" s="29"/>
      <c r="J56" s="1"/>
      <c r="K56" s="1"/>
      <c r="L56" s="1"/>
      <c r="M56" s="1"/>
      <c r="N56" s="1"/>
      <c r="O56" s="1"/>
      <c r="P56" s="1"/>
    </row>
    <row r="57" spans="1:16" x14ac:dyDescent="0.2">
      <c r="A57" s="1"/>
      <c r="B57" s="15"/>
      <c r="C57" s="1"/>
      <c r="D57" s="26"/>
      <c r="E57" s="29"/>
      <c r="F57" s="29"/>
      <c r="G57" s="29"/>
      <c r="H57" s="29"/>
      <c r="I57" s="29"/>
      <c r="J57" s="1"/>
      <c r="K57" s="1"/>
      <c r="L57" s="1"/>
      <c r="M57" s="1"/>
      <c r="N57" s="1"/>
      <c r="O57" s="1"/>
      <c r="P57" s="1"/>
    </row>
    <row r="58" spans="1:16" x14ac:dyDescent="0.2">
      <c r="A58" s="1"/>
      <c r="B58" s="15"/>
      <c r="C58" s="1"/>
      <c r="D58" s="26"/>
      <c r="E58" s="29"/>
      <c r="F58" s="29"/>
      <c r="G58" s="29"/>
      <c r="H58" s="29"/>
      <c r="I58" s="29"/>
      <c r="J58" s="1"/>
      <c r="K58" s="1"/>
      <c r="L58" s="1"/>
      <c r="M58" s="1"/>
      <c r="N58" s="1"/>
      <c r="O58" s="1"/>
      <c r="P58" s="1"/>
    </row>
    <row r="59" spans="1:16" x14ac:dyDescent="0.2">
      <c r="A59" s="1"/>
      <c r="B59" s="15"/>
      <c r="C59" s="1"/>
      <c r="D59" s="26"/>
      <c r="E59" s="29"/>
      <c r="F59" s="29"/>
      <c r="G59" s="29"/>
      <c r="H59" s="29"/>
      <c r="I59" s="29"/>
      <c r="J59" s="1"/>
      <c r="K59" s="1"/>
      <c r="L59" s="1"/>
      <c r="M59" s="1"/>
      <c r="N59" s="1"/>
      <c r="O59" s="1"/>
      <c r="P59" s="1"/>
    </row>
    <row r="60" spans="1:16" x14ac:dyDescent="0.2">
      <c r="A60" s="1"/>
      <c r="B60" s="1"/>
      <c r="C60" s="1"/>
      <c r="D60" s="26"/>
      <c r="E60" s="29"/>
      <c r="F60" s="29"/>
      <c r="G60" s="29"/>
      <c r="H60" s="29"/>
      <c r="I60" s="29"/>
      <c r="J60" s="1"/>
      <c r="K60" s="1"/>
      <c r="L60" s="1"/>
      <c r="M60" s="1"/>
      <c r="N60" s="1"/>
      <c r="O60" s="1"/>
      <c r="P60" s="1"/>
    </row>
    <row r="61" spans="1:16" x14ac:dyDescent="0.2">
      <c r="A61" s="1"/>
      <c r="B61" s="1"/>
      <c r="C61" s="1"/>
      <c r="D61" s="26"/>
      <c r="E61" s="29"/>
      <c r="F61" s="29"/>
      <c r="G61" s="29"/>
      <c r="H61" s="29"/>
      <c r="I61" s="29"/>
      <c r="J61" s="1"/>
      <c r="K61" s="1"/>
      <c r="L61" s="1"/>
      <c r="M61" s="1"/>
      <c r="N61" s="1"/>
      <c r="O61" s="1"/>
      <c r="P61" s="1"/>
    </row>
    <row r="62" spans="1:16" x14ac:dyDescent="0.2">
      <c r="A62" s="1"/>
      <c r="B62" s="5"/>
      <c r="C62" s="1"/>
      <c r="D62" s="26"/>
      <c r="E62" s="29"/>
      <c r="F62" s="29"/>
      <c r="G62" s="29"/>
      <c r="H62" s="29"/>
      <c r="I62" s="29"/>
      <c r="J62" s="1"/>
      <c r="K62" s="1"/>
      <c r="L62" s="1"/>
      <c r="M62" s="1"/>
      <c r="N62" s="1"/>
      <c r="O62" s="1"/>
      <c r="P62" s="1"/>
    </row>
    <row r="63" spans="1:16" x14ac:dyDescent="0.2">
      <c r="A63" s="1"/>
      <c r="B63" s="5"/>
      <c r="C63" s="1"/>
      <c r="D63" s="26"/>
      <c r="E63" s="29"/>
      <c r="F63" s="29"/>
      <c r="G63" s="29"/>
      <c r="H63" s="29"/>
      <c r="I63" s="29"/>
      <c r="J63" s="1"/>
      <c r="K63" s="1"/>
      <c r="L63" s="1"/>
      <c r="M63" s="1"/>
      <c r="N63" s="1"/>
      <c r="O63" s="1"/>
      <c r="P63" s="1"/>
    </row>
    <row r="64" spans="1:16" x14ac:dyDescent="0.2">
      <c r="A64" s="1"/>
      <c r="B64" s="1"/>
      <c r="C64" s="1"/>
      <c r="D64" s="26"/>
      <c r="E64" s="29"/>
      <c r="F64" s="29"/>
      <c r="G64" s="29"/>
      <c r="H64" s="29"/>
      <c r="I64" s="29"/>
      <c r="J64" s="1"/>
      <c r="K64" s="1"/>
      <c r="L64" s="1"/>
      <c r="M64" s="1"/>
      <c r="N64" s="1"/>
      <c r="O64" s="1"/>
      <c r="P64" s="1"/>
    </row>
    <row r="65" spans="1:16" x14ac:dyDescent="0.2">
      <c r="A65" s="1"/>
      <c r="B65" s="20"/>
      <c r="C65" s="1"/>
      <c r="D65" s="26"/>
      <c r="E65" s="29"/>
      <c r="F65" s="29"/>
      <c r="G65" s="29"/>
      <c r="H65" s="29"/>
      <c r="I65" s="29"/>
      <c r="J65" s="1"/>
      <c r="K65" s="1"/>
      <c r="L65" s="1"/>
      <c r="M65" s="1"/>
      <c r="N65" s="1"/>
      <c r="O65" s="1"/>
      <c r="P65" s="1"/>
    </row>
    <row r="66" spans="1:16" x14ac:dyDescent="0.2">
      <c r="A66" s="1"/>
      <c r="B66" s="1"/>
      <c r="C66" s="1"/>
      <c r="D66" s="26"/>
      <c r="E66" s="29"/>
      <c r="F66" s="29"/>
      <c r="G66" s="29"/>
      <c r="H66" s="29"/>
      <c r="I66" s="29"/>
      <c r="J66" s="1"/>
      <c r="K66" s="1"/>
      <c r="L66" s="1"/>
      <c r="M66" s="1"/>
      <c r="N66" s="1"/>
      <c r="O66" s="1"/>
      <c r="P66" s="1"/>
    </row>
    <row r="67" spans="1:16" x14ac:dyDescent="0.2">
      <c r="A67" s="1"/>
      <c r="B67" s="1"/>
      <c r="C67" s="1"/>
      <c r="D67" s="26"/>
      <c r="E67" s="29"/>
      <c r="F67" s="29"/>
      <c r="G67" s="29"/>
      <c r="H67" s="29"/>
      <c r="I67" s="29"/>
      <c r="J67" s="1"/>
      <c r="K67" s="1"/>
      <c r="L67" s="1"/>
      <c r="M67" s="1"/>
      <c r="N67" s="1"/>
      <c r="O67" s="1"/>
      <c r="P67" s="1"/>
    </row>
    <row r="68" spans="1:16" x14ac:dyDescent="0.2">
      <c r="A68" s="1"/>
      <c r="B68" s="1"/>
      <c r="C68" s="1"/>
      <c r="D68" s="26"/>
      <c r="E68" s="29"/>
      <c r="F68" s="29"/>
      <c r="G68" s="29"/>
      <c r="H68" s="29"/>
      <c r="I68" s="29"/>
      <c r="J68" s="1"/>
      <c r="K68" s="1"/>
      <c r="L68" s="1"/>
      <c r="M68" s="1"/>
      <c r="N68" s="1"/>
      <c r="O68" s="1"/>
      <c r="P68" s="1"/>
    </row>
    <row r="69" spans="1:16" x14ac:dyDescent="0.2">
      <c r="A69" s="1"/>
      <c r="B69" s="1"/>
      <c r="C69" s="1"/>
      <c r="D69" s="26"/>
      <c r="E69" s="29"/>
      <c r="F69" s="29"/>
      <c r="G69" s="29"/>
      <c r="H69" s="29"/>
      <c r="I69" s="29"/>
      <c r="J69" s="1"/>
      <c r="K69" s="1"/>
      <c r="L69" s="1"/>
      <c r="M69" s="1"/>
      <c r="N69" s="1"/>
      <c r="O69" s="1"/>
      <c r="P69" s="1"/>
    </row>
    <row r="70" spans="1:16" x14ac:dyDescent="0.2">
      <c r="A70" s="1"/>
      <c r="B70" s="1"/>
      <c r="C70" s="1"/>
      <c r="D70" s="26"/>
      <c r="E70" s="29"/>
      <c r="F70" s="29"/>
      <c r="G70" s="29"/>
      <c r="H70" s="29"/>
      <c r="I70" s="29"/>
      <c r="J70" s="1"/>
      <c r="K70" s="1"/>
      <c r="L70" s="1"/>
      <c r="M70" s="1"/>
      <c r="N70" s="1"/>
      <c r="O70" s="1"/>
    </row>
    <row r="71" spans="1:16" x14ac:dyDescent="0.2">
      <c r="A71" s="1"/>
      <c r="B71" s="1"/>
      <c r="C71" s="1"/>
      <c r="D71" s="26"/>
      <c r="E71" s="29"/>
      <c r="F71" s="29"/>
      <c r="G71" s="29"/>
      <c r="H71" s="29"/>
      <c r="I71" s="29"/>
      <c r="J71" s="1"/>
      <c r="K71" s="1"/>
      <c r="L71" s="1"/>
      <c r="M71" s="1"/>
      <c r="N71" s="1"/>
      <c r="O71" s="1"/>
    </row>
    <row r="72" spans="1:16" x14ac:dyDescent="0.2">
      <c r="A72" s="1"/>
      <c r="B72" s="1"/>
      <c r="C72" s="1"/>
      <c r="D72" s="26"/>
      <c r="E72" s="29"/>
      <c r="F72" s="29"/>
      <c r="G72" s="29"/>
      <c r="H72" s="29"/>
      <c r="I72" s="29"/>
      <c r="J72" s="1"/>
      <c r="K72" s="1"/>
      <c r="L72" s="1"/>
      <c r="M72" s="1"/>
      <c r="N72" s="1"/>
      <c r="O72" s="1"/>
    </row>
    <row r="73" spans="1:16" x14ac:dyDescent="0.2">
      <c r="A73" s="1"/>
      <c r="B73" s="1"/>
      <c r="C73" s="1"/>
      <c r="D73" s="26"/>
      <c r="E73" s="29"/>
      <c r="F73" s="29"/>
      <c r="G73" s="29"/>
      <c r="H73" s="29"/>
      <c r="I73" s="29"/>
      <c r="J73" s="1"/>
      <c r="K73" s="1"/>
      <c r="L73" s="1"/>
      <c r="M73" s="1"/>
      <c r="N73" s="1"/>
      <c r="O73" s="1"/>
    </row>
    <row r="74" spans="1:16" x14ac:dyDescent="0.2">
      <c r="A74" s="1"/>
      <c r="B74" s="1"/>
      <c r="C74" s="1"/>
      <c r="D74" s="26"/>
      <c r="E74" s="29"/>
      <c r="F74" s="29"/>
      <c r="G74" s="29"/>
      <c r="H74" s="29"/>
      <c r="I74" s="29"/>
      <c r="J74" s="1"/>
      <c r="K74" s="1"/>
      <c r="L74" s="1"/>
      <c r="M74" s="1"/>
      <c r="N74" s="1"/>
      <c r="O74" s="1"/>
    </row>
    <row r="75" spans="1:16" x14ac:dyDescent="0.2">
      <c r="A75" s="1"/>
      <c r="B75" s="1"/>
      <c r="C75" s="1"/>
      <c r="D75" s="26"/>
      <c r="E75" s="29"/>
      <c r="F75" s="29"/>
      <c r="G75" s="29"/>
      <c r="H75" s="29"/>
      <c r="I75" s="29"/>
      <c r="J75" s="1"/>
      <c r="K75" s="1"/>
      <c r="L75" s="1"/>
      <c r="M75" s="1"/>
      <c r="N75" s="1"/>
      <c r="O75" s="1"/>
    </row>
    <row r="76" spans="1:16" x14ac:dyDescent="0.2">
      <c r="A76" s="1"/>
      <c r="B76" s="1"/>
      <c r="C76" s="1"/>
      <c r="D76" s="26"/>
      <c r="E76" s="29"/>
      <c r="F76" s="29"/>
      <c r="G76" s="29"/>
      <c r="H76" s="29"/>
      <c r="I76" s="29"/>
      <c r="J76" s="1"/>
      <c r="K76" s="1"/>
      <c r="L76" s="1"/>
      <c r="M76" s="1"/>
      <c r="N76" s="1"/>
      <c r="O76" s="1"/>
    </row>
    <row r="77" spans="1:16" x14ac:dyDescent="0.2">
      <c r="A77" s="1"/>
      <c r="B77" s="1"/>
      <c r="C77" s="1"/>
      <c r="D77" s="26"/>
      <c r="E77" s="29"/>
      <c r="F77" s="29"/>
      <c r="G77" s="29"/>
      <c r="H77" s="29"/>
      <c r="I77" s="29"/>
      <c r="J77" s="1"/>
      <c r="K77" s="1"/>
      <c r="L77" s="1"/>
      <c r="M77" s="1"/>
      <c r="N77" s="1"/>
      <c r="O77" s="1"/>
    </row>
    <row r="78" spans="1:16" x14ac:dyDescent="0.2">
      <c r="A78" s="1"/>
      <c r="B78" s="1"/>
      <c r="C78" s="1"/>
      <c r="D78" s="26"/>
      <c r="E78" s="29"/>
      <c r="F78" s="29"/>
      <c r="G78" s="29"/>
      <c r="H78" s="29"/>
      <c r="I78" s="29"/>
      <c r="J78" s="1"/>
      <c r="K78" s="1"/>
      <c r="L78" s="1"/>
      <c r="M78" s="1"/>
      <c r="N78" s="1"/>
      <c r="O78" s="1"/>
    </row>
    <row r="79" spans="1:16" x14ac:dyDescent="0.2">
      <c r="A79" s="1"/>
      <c r="B79" s="1"/>
      <c r="C79" s="1"/>
      <c r="D79" s="26"/>
      <c r="E79" s="29"/>
      <c r="F79" s="29"/>
      <c r="G79" s="29"/>
      <c r="H79" s="29"/>
      <c r="I79" s="29"/>
      <c r="J79" s="1"/>
      <c r="K79" s="1"/>
      <c r="L79" s="1"/>
      <c r="M79" s="1"/>
      <c r="N79" s="1"/>
      <c r="O79" s="1"/>
    </row>
    <row r="80" spans="1:16" x14ac:dyDescent="0.2">
      <c r="A80" s="1"/>
      <c r="B80" s="1"/>
      <c r="C80" s="1"/>
      <c r="D80" s="26"/>
      <c r="E80" s="29"/>
      <c r="F80" s="29"/>
      <c r="G80" s="29"/>
      <c r="H80" s="29"/>
      <c r="I80" s="29"/>
      <c r="J80" s="1"/>
      <c r="K80" s="1"/>
      <c r="L80" s="1"/>
      <c r="M80" s="1"/>
      <c r="N80" s="1"/>
      <c r="O80" s="1"/>
    </row>
    <row r="81" spans="1:15" x14ac:dyDescent="0.2">
      <c r="A81" s="1"/>
      <c r="B81" s="1"/>
      <c r="C81" s="1"/>
      <c r="D81" s="26"/>
      <c r="E81" s="29"/>
      <c r="F81" s="29"/>
      <c r="G81" s="29"/>
      <c r="H81" s="29"/>
      <c r="I81" s="29"/>
      <c r="J81" s="1"/>
      <c r="K81" s="1"/>
      <c r="L81" s="1"/>
      <c r="M81" s="1"/>
      <c r="N81" s="1"/>
      <c r="O81" s="1"/>
    </row>
    <row r="82" spans="1:15" x14ac:dyDescent="0.2">
      <c r="A82" s="1"/>
      <c r="B82" s="1"/>
      <c r="C82" s="1"/>
      <c r="D82" s="26"/>
      <c r="E82" s="29"/>
      <c r="F82" s="29"/>
      <c r="G82" s="29"/>
      <c r="H82" s="29"/>
      <c r="I82" s="29"/>
      <c r="J82" s="1"/>
      <c r="K82" s="1"/>
      <c r="L82" s="1"/>
      <c r="M82" s="1"/>
      <c r="N82" s="1"/>
      <c r="O82" s="1"/>
    </row>
    <row r="83" spans="1:15" x14ac:dyDescent="0.2">
      <c r="A83" s="1"/>
      <c r="B83" s="1"/>
      <c r="C83" s="1"/>
      <c r="D83" s="26"/>
      <c r="E83" s="29"/>
      <c r="F83" s="29"/>
      <c r="G83" s="29"/>
      <c r="H83" s="29"/>
      <c r="I83" s="29"/>
      <c r="J83" s="1"/>
      <c r="K83" s="1"/>
      <c r="L83" s="1"/>
      <c r="M83" s="1"/>
      <c r="N83" s="1"/>
      <c r="O83" s="1"/>
    </row>
    <row r="84" spans="1:15" x14ac:dyDescent="0.2">
      <c r="A84" s="1"/>
      <c r="B84" s="1"/>
      <c r="C84" s="1"/>
      <c r="D84" s="26"/>
      <c r="E84" s="29"/>
      <c r="F84" s="29"/>
      <c r="G84" s="29"/>
      <c r="H84" s="29"/>
      <c r="I84" s="29"/>
      <c r="J84" s="1"/>
      <c r="K84" s="1"/>
      <c r="L84" s="1"/>
      <c r="M84" s="1"/>
      <c r="N84" s="1"/>
      <c r="O84" s="1"/>
    </row>
    <row r="85" spans="1:15" x14ac:dyDescent="0.2">
      <c r="A85" s="1"/>
      <c r="B85" s="1"/>
      <c r="C85" s="1"/>
      <c r="D85" s="26"/>
      <c r="E85" s="29"/>
      <c r="F85" s="29"/>
      <c r="G85" s="29"/>
      <c r="H85" s="29"/>
      <c r="I85" s="29"/>
      <c r="J85" s="1"/>
      <c r="K85" s="1"/>
      <c r="L85" s="1"/>
      <c r="M85" s="1"/>
      <c r="N85" s="1"/>
      <c r="O85" s="1"/>
    </row>
    <row r="86" spans="1:15" x14ac:dyDescent="0.2">
      <c r="A86" s="1"/>
      <c r="B86" s="1"/>
      <c r="C86" s="1"/>
      <c r="D86" s="26"/>
      <c r="E86" s="29"/>
      <c r="F86" s="29"/>
      <c r="G86" s="29"/>
      <c r="H86" s="29"/>
      <c r="I86" s="29"/>
      <c r="J86" s="1"/>
      <c r="K86" s="1"/>
      <c r="L86" s="1"/>
      <c r="M86" s="1"/>
      <c r="N86" s="1"/>
      <c r="O86" s="1"/>
    </row>
    <row r="87" spans="1:15" x14ac:dyDescent="0.2">
      <c r="A87" s="1"/>
      <c r="B87" s="1"/>
      <c r="C87" s="1"/>
      <c r="D87" s="26"/>
      <c r="E87" s="29"/>
      <c r="F87" s="29"/>
      <c r="G87" s="29"/>
      <c r="H87" s="29"/>
      <c r="I87" s="29"/>
      <c r="J87" s="1"/>
      <c r="K87" s="1"/>
      <c r="L87" s="1"/>
    </row>
    <row r="88" spans="1:15" x14ac:dyDescent="0.2">
      <c r="A88" s="1"/>
      <c r="B88" s="1"/>
      <c r="C88" s="1"/>
      <c r="D88" s="26"/>
      <c r="E88" s="29"/>
      <c r="F88" s="29"/>
      <c r="G88" s="29"/>
      <c r="H88" s="29"/>
      <c r="I88" s="29"/>
      <c r="J88" s="1"/>
      <c r="K88" s="1"/>
      <c r="L88" s="1"/>
    </row>
    <row r="89" spans="1:15" x14ac:dyDescent="0.2">
      <c r="A89" s="1"/>
      <c r="B89" s="1"/>
      <c r="C89" s="1"/>
      <c r="D89" s="26"/>
      <c r="E89" s="29"/>
      <c r="F89" s="29"/>
      <c r="G89" s="29"/>
      <c r="H89" s="29"/>
      <c r="I89" s="29"/>
      <c r="J89" s="1"/>
      <c r="K89" s="1"/>
      <c r="L89" s="1"/>
    </row>
    <row r="90" spans="1:15" x14ac:dyDescent="0.2">
      <c r="A90" s="1"/>
      <c r="B90" s="1"/>
      <c r="C90" s="1"/>
      <c r="D90" s="26"/>
      <c r="E90" s="29"/>
      <c r="F90" s="29"/>
      <c r="G90" s="29"/>
      <c r="H90" s="29"/>
      <c r="I90" s="29"/>
      <c r="J90" s="1"/>
      <c r="K90" s="1"/>
      <c r="L90" s="1"/>
    </row>
    <row r="91" spans="1:15" x14ac:dyDescent="0.2">
      <c r="A91" s="1"/>
      <c r="B91" s="1"/>
      <c r="C91" s="1"/>
      <c r="D91" s="26"/>
      <c r="E91" s="29"/>
      <c r="F91" s="29"/>
      <c r="G91" s="29"/>
      <c r="H91" s="29"/>
      <c r="I91" s="29"/>
      <c r="J91" s="1"/>
      <c r="K91" s="1"/>
      <c r="L91" s="1"/>
    </row>
    <row r="92" spans="1:15" x14ac:dyDescent="0.2">
      <c r="A92" s="1"/>
      <c r="B92" s="1"/>
      <c r="C92" s="1"/>
      <c r="D92" s="26"/>
      <c r="E92" s="29"/>
      <c r="F92" s="29"/>
      <c r="G92" s="29"/>
      <c r="H92" s="29"/>
      <c r="I92" s="29"/>
      <c r="J92" s="1"/>
      <c r="K92" s="1"/>
      <c r="L92" s="1"/>
    </row>
    <row r="93" spans="1:15" x14ac:dyDescent="0.2">
      <c r="A93" s="1"/>
      <c r="B93" s="1"/>
      <c r="C93" s="1"/>
      <c r="D93" s="26"/>
      <c r="E93" s="29"/>
      <c r="F93" s="29"/>
      <c r="G93" s="29"/>
      <c r="H93" s="29"/>
      <c r="I93" s="29"/>
      <c r="J93" s="1"/>
      <c r="K93" s="1"/>
      <c r="L93" s="1"/>
    </row>
    <row r="94" spans="1:15" x14ac:dyDescent="0.2">
      <c r="A94" s="1"/>
      <c r="B94" s="1"/>
      <c r="C94" s="1"/>
      <c r="D94" s="26"/>
      <c r="E94" s="29"/>
      <c r="F94" s="29"/>
      <c r="G94" s="29"/>
      <c r="H94" s="29"/>
      <c r="I94" s="29"/>
      <c r="J94" s="1"/>
      <c r="K94" s="1"/>
      <c r="L94" s="1"/>
    </row>
    <row r="95" spans="1:15" x14ac:dyDescent="0.2">
      <c r="B95" s="1"/>
      <c r="C95" s="1"/>
      <c r="D95" s="26"/>
      <c r="E95" s="29"/>
      <c r="F95" s="29"/>
      <c r="G95" s="29"/>
      <c r="H95" s="29"/>
      <c r="I95" s="29"/>
      <c r="J95" s="1"/>
      <c r="K95" s="1"/>
      <c r="L95" s="1"/>
    </row>
    <row r="96" spans="1:15" x14ac:dyDescent="0.2">
      <c r="B96" s="1"/>
      <c r="C96" s="1"/>
      <c r="D96" s="26"/>
      <c r="E96" s="29"/>
      <c r="F96" s="29"/>
      <c r="G96" s="29"/>
      <c r="H96" s="29"/>
      <c r="I96" s="29"/>
      <c r="J96" s="1"/>
      <c r="K96" s="1"/>
      <c r="L96" s="1"/>
    </row>
    <row r="97" spans="2:12" x14ac:dyDescent="0.2">
      <c r="B97" s="1"/>
      <c r="C97" s="1"/>
      <c r="D97" s="26"/>
      <c r="E97" s="29"/>
      <c r="F97" s="29"/>
      <c r="G97" s="29"/>
      <c r="H97" s="29"/>
      <c r="I97" s="29"/>
      <c r="J97" s="1"/>
      <c r="K97" s="1"/>
      <c r="L97" s="1"/>
    </row>
    <row r="98" spans="2:12" x14ac:dyDescent="0.2">
      <c r="B98" s="1"/>
      <c r="C98" s="1"/>
      <c r="D98" s="26"/>
      <c r="E98" s="29"/>
      <c r="F98" s="29"/>
      <c r="G98" s="29"/>
      <c r="H98" s="29"/>
      <c r="I98" s="29"/>
      <c r="J98" s="1"/>
      <c r="K98" s="1"/>
      <c r="L98" s="1"/>
    </row>
    <row r="99" spans="2:12" x14ac:dyDescent="0.2">
      <c r="B99" s="1"/>
      <c r="C99" s="1"/>
      <c r="D99" s="26"/>
      <c r="E99" s="29"/>
      <c r="F99" s="29"/>
      <c r="G99" s="29"/>
      <c r="H99" s="29"/>
      <c r="I99" s="29"/>
      <c r="J99" s="1"/>
      <c r="K99" s="1"/>
      <c r="L99" s="1"/>
    </row>
    <row r="100" spans="2:12" x14ac:dyDescent="0.2">
      <c r="B100" s="1"/>
      <c r="C100" s="1"/>
      <c r="D100" s="26"/>
      <c r="E100" s="29"/>
      <c r="F100" s="29"/>
      <c r="G100" s="29"/>
      <c r="H100" s="29"/>
      <c r="I100" s="29"/>
      <c r="J100" s="1"/>
      <c r="K100" s="1"/>
      <c r="L100" s="1"/>
    </row>
    <row r="101" spans="2:12" x14ac:dyDescent="0.2">
      <c r="B101" s="1"/>
      <c r="C101" s="1"/>
      <c r="D101" s="26"/>
      <c r="E101" s="29"/>
      <c r="F101" s="29"/>
      <c r="G101" s="29"/>
      <c r="H101" s="29"/>
      <c r="I101" s="29"/>
      <c r="J101" s="1"/>
      <c r="K101" s="1"/>
      <c r="L101" s="1"/>
    </row>
    <row r="102" spans="2:12" x14ac:dyDescent="0.2">
      <c r="B102" s="1"/>
      <c r="C102" s="1"/>
      <c r="D102" s="26"/>
      <c r="E102" s="29"/>
      <c r="F102" s="29"/>
      <c r="G102" s="29"/>
      <c r="H102" s="29"/>
      <c r="I102" s="29"/>
      <c r="J102" s="1"/>
      <c r="K102" s="1"/>
      <c r="L102" s="1"/>
    </row>
    <row r="103" spans="2:12" x14ac:dyDescent="0.2">
      <c r="B103" s="1"/>
      <c r="C103" s="1"/>
      <c r="D103" s="26"/>
      <c r="E103" s="29"/>
      <c r="F103" s="29"/>
      <c r="G103" s="29"/>
      <c r="H103" s="29"/>
      <c r="I103" s="29"/>
      <c r="J103" s="1"/>
      <c r="K103" s="1"/>
      <c r="L103" s="1"/>
    </row>
    <row r="104" spans="2:12" x14ac:dyDescent="0.2">
      <c r="B104" s="1"/>
      <c r="C104" s="1"/>
      <c r="D104" s="26"/>
      <c r="E104" s="29"/>
      <c r="F104" s="29"/>
      <c r="G104" s="29"/>
      <c r="H104" s="29"/>
      <c r="I104" s="29"/>
      <c r="J104" s="1"/>
      <c r="K104" s="1"/>
      <c r="L104" s="1"/>
    </row>
    <row r="105" spans="2:12" x14ac:dyDescent="0.2">
      <c r="B105" s="1"/>
      <c r="C105" s="1"/>
      <c r="D105" s="26"/>
      <c r="E105" s="29"/>
      <c r="F105" s="29"/>
      <c r="G105" s="29"/>
      <c r="H105" s="29"/>
      <c r="I105" s="29"/>
      <c r="J105" s="1"/>
      <c r="K105" s="1"/>
      <c r="L105" s="1"/>
    </row>
    <row r="106" spans="2:12" x14ac:dyDescent="0.2">
      <c r="B106" s="1"/>
      <c r="C106" s="1"/>
      <c r="D106" s="26"/>
      <c r="E106" s="29"/>
      <c r="F106" s="29"/>
      <c r="G106" s="29"/>
      <c r="H106" s="29"/>
      <c r="I106" s="29"/>
      <c r="J106" s="1"/>
      <c r="K106" s="1"/>
      <c r="L106" s="1"/>
    </row>
    <row r="107" spans="2:12" x14ac:dyDescent="0.2">
      <c r="B107" s="1"/>
      <c r="C107" s="1"/>
      <c r="D107" s="26"/>
      <c r="E107" s="29"/>
      <c r="F107" s="29"/>
      <c r="G107" s="29"/>
      <c r="H107" s="29"/>
      <c r="I107" s="29"/>
      <c r="J107" s="1"/>
      <c r="K107" s="1"/>
      <c r="L107" s="1"/>
    </row>
    <row r="108" spans="2:12" x14ac:dyDescent="0.2">
      <c r="B108" s="1"/>
      <c r="C108" s="1"/>
      <c r="D108" s="26"/>
      <c r="E108" s="29"/>
      <c r="F108" s="29"/>
      <c r="G108" s="29"/>
      <c r="H108" s="29"/>
      <c r="I108" s="29"/>
      <c r="J108" s="1"/>
      <c r="K108" s="1"/>
      <c r="L108" s="1"/>
    </row>
    <row r="109" spans="2:12" x14ac:dyDescent="0.2">
      <c r="B109" s="1"/>
      <c r="C109" s="1"/>
      <c r="D109" s="26"/>
      <c r="E109" s="29"/>
      <c r="F109" s="29"/>
      <c r="G109" s="29"/>
      <c r="H109" s="29"/>
      <c r="I109" s="29"/>
      <c r="J109" s="1"/>
      <c r="K109" s="1"/>
      <c r="L109" s="1"/>
    </row>
    <row r="110" spans="2:12" x14ac:dyDescent="0.2">
      <c r="B110" s="1"/>
      <c r="C110" s="1"/>
      <c r="D110" s="26"/>
      <c r="E110" s="29"/>
      <c r="F110" s="29"/>
      <c r="G110" s="29"/>
      <c r="H110" s="29"/>
      <c r="I110" s="29"/>
      <c r="J110" s="1"/>
      <c r="K110" s="1"/>
      <c r="L110" s="1"/>
    </row>
    <row r="111" spans="2:12" x14ac:dyDescent="0.2">
      <c r="B111" s="1"/>
      <c r="C111" s="1"/>
      <c r="D111" s="26"/>
      <c r="E111" s="29"/>
      <c r="F111" s="29"/>
      <c r="G111" s="29"/>
      <c r="H111" s="29"/>
      <c r="I111" s="29"/>
      <c r="J111" s="1"/>
      <c r="K111" s="1"/>
      <c r="L111" s="1"/>
    </row>
    <row r="112" spans="2:12" x14ac:dyDescent="0.2">
      <c r="B112" s="1"/>
      <c r="C112" s="1"/>
      <c r="D112" s="26"/>
      <c r="E112" s="29"/>
      <c r="F112" s="29"/>
      <c r="G112" s="29"/>
      <c r="H112" s="29"/>
      <c r="I112" s="29"/>
      <c r="J112" s="1"/>
      <c r="K112" s="1"/>
      <c r="L112" s="1"/>
    </row>
    <row r="113" spans="2:12" x14ac:dyDescent="0.2">
      <c r="B113" s="1"/>
      <c r="C113" s="1"/>
      <c r="D113" s="26"/>
      <c r="E113" s="29"/>
      <c r="F113" s="29"/>
      <c r="G113" s="29"/>
      <c r="H113" s="29"/>
      <c r="I113" s="29"/>
      <c r="J113" s="1"/>
      <c r="K113" s="1"/>
      <c r="L113" s="1"/>
    </row>
    <row r="114" spans="2:12" x14ac:dyDescent="0.2">
      <c r="B114" s="1"/>
      <c r="C114" s="1"/>
      <c r="D114" s="26"/>
      <c r="E114" s="29"/>
      <c r="F114" s="29"/>
      <c r="G114" s="29"/>
      <c r="H114" s="29"/>
      <c r="I114" s="29"/>
      <c r="J114" s="1"/>
      <c r="K114" s="1"/>
      <c r="L114" s="1"/>
    </row>
    <row r="115" spans="2:12" x14ac:dyDescent="0.2">
      <c r="B115" s="1"/>
      <c r="C115" s="1"/>
      <c r="D115" s="26"/>
      <c r="E115" s="29"/>
      <c r="F115" s="29"/>
      <c r="G115" s="29"/>
      <c r="H115" s="29"/>
      <c r="I115" s="29"/>
      <c r="J115" s="1"/>
      <c r="K115" s="1"/>
      <c r="L115" s="1"/>
    </row>
    <row r="116" spans="2:12" x14ac:dyDescent="0.2">
      <c r="B116" s="1"/>
      <c r="C116" s="1"/>
      <c r="D116" s="26"/>
      <c r="E116" s="29"/>
      <c r="F116" s="29"/>
      <c r="G116" s="29"/>
      <c r="H116" s="29"/>
      <c r="I116" s="29"/>
      <c r="J116" s="1"/>
      <c r="K116" s="1"/>
      <c r="L116" s="1"/>
    </row>
    <row r="117" spans="2:12" x14ac:dyDescent="0.2">
      <c r="B117" s="1"/>
      <c r="C117" s="1"/>
      <c r="D117" s="26"/>
      <c r="E117" s="29"/>
      <c r="F117" s="29"/>
      <c r="G117" s="29"/>
      <c r="H117" s="29"/>
      <c r="I117" s="29"/>
      <c r="J117" s="1"/>
      <c r="K117" s="1"/>
      <c r="L117" s="1"/>
    </row>
    <row r="118" spans="2:12" x14ac:dyDescent="0.2">
      <c r="B118" s="1"/>
      <c r="C118" s="1"/>
      <c r="D118" s="26"/>
      <c r="E118" s="29"/>
      <c r="F118" s="29"/>
      <c r="G118" s="29"/>
      <c r="H118" s="29"/>
      <c r="I118" s="29"/>
      <c r="J118" s="1"/>
      <c r="K118" s="1"/>
      <c r="L118" s="1"/>
    </row>
    <row r="119" spans="2:12" x14ac:dyDescent="0.2">
      <c r="B119" s="1"/>
      <c r="C119" s="1"/>
      <c r="D119" s="26"/>
      <c r="E119" s="29"/>
      <c r="F119" s="29"/>
      <c r="G119" s="29"/>
      <c r="H119" s="29"/>
      <c r="I119" s="29"/>
      <c r="J119" s="1"/>
      <c r="K119" s="1"/>
      <c r="L119" s="1"/>
    </row>
    <row r="120" spans="2:12" x14ac:dyDescent="0.2">
      <c r="B120" s="1"/>
      <c r="C120" s="1"/>
      <c r="D120" s="26"/>
      <c r="E120" s="29"/>
      <c r="F120" s="29"/>
      <c r="G120" s="29"/>
      <c r="H120" s="29"/>
      <c r="I120" s="29"/>
      <c r="J120" s="1"/>
      <c r="K120" s="1"/>
      <c r="L120" s="1"/>
    </row>
    <row r="121" spans="2:12" x14ac:dyDescent="0.2">
      <c r="B121" s="1"/>
      <c r="C121" s="1"/>
      <c r="D121" s="26"/>
      <c r="E121" s="29"/>
      <c r="F121" s="29"/>
      <c r="G121" s="29"/>
      <c r="H121" s="29"/>
      <c r="I121" s="29"/>
      <c r="J121" s="1"/>
      <c r="K121" s="1"/>
      <c r="L121" s="1"/>
    </row>
    <row r="122" spans="2:12" x14ac:dyDescent="0.2">
      <c r="B122" s="1"/>
      <c r="C122" s="1"/>
      <c r="D122" s="26"/>
      <c r="E122" s="29"/>
      <c r="F122" s="29"/>
      <c r="G122" s="29"/>
      <c r="H122" s="29"/>
      <c r="I122" s="29"/>
      <c r="J122" s="1"/>
      <c r="K122" s="1"/>
      <c r="L122" s="1"/>
    </row>
    <row r="123" spans="2:12" x14ac:dyDescent="0.2">
      <c r="B123" s="1"/>
      <c r="C123" s="1"/>
      <c r="D123" s="26"/>
      <c r="E123" s="29"/>
      <c r="F123" s="29"/>
      <c r="G123" s="29"/>
      <c r="H123" s="29"/>
      <c r="I123" s="29"/>
      <c r="J123" s="1"/>
      <c r="K123" s="1"/>
      <c r="L123" s="1"/>
    </row>
    <row r="124" spans="2:12" x14ac:dyDescent="0.2">
      <c r="B124" s="1"/>
      <c r="C124" s="1"/>
      <c r="D124" s="26"/>
      <c r="E124" s="29"/>
      <c r="F124" s="29"/>
      <c r="G124" s="29"/>
      <c r="H124" s="29"/>
      <c r="I124" s="29"/>
      <c r="J124" s="1"/>
      <c r="K124" s="1"/>
      <c r="L124" s="1"/>
    </row>
    <row r="125" spans="2:12" x14ac:dyDescent="0.2">
      <c r="B125" s="1"/>
      <c r="C125" s="1"/>
      <c r="D125" s="26"/>
      <c r="E125" s="29"/>
      <c r="F125" s="29"/>
      <c r="G125" s="29"/>
      <c r="H125" s="29"/>
      <c r="I125" s="29"/>
      <c r="J125" s="1"/>
      <c r="K125" s="1"/>
      <c r="L125" s="1"/>
    </row>
    <row r="126" spans="2:12" x14ac:dyDescent="0.2">
      <c r="B126" s="1"/>
      <c r="C126" s="1"/>
      <c r="D126" s="26"/>
      <c r="E126" s="29"/>
      <c r="F126" s="29"/>
      <c r="G126" s="29"/>
      <c r="H126" s="29"/>
      <c r="I126" s="29"/>
      <c r="J126" s="1"/>
      <c r="K126" s="1"/>
      <c r="L126" s="1"/>
    </row>
    <row r="127" spans="2:12" x14ac:dyDescent="0.2">
      <c r="B127" s="1"/>
      <c r="C127" s="1"/>
      <c r="D127" s="26"/>
      <c r="E127" s="29"/>
      <c r="F127" s="29"/>
      <c r="G127" s="29"/>
      <c r="H127" s="29"/>
      <c r="I127" s="29"/>
      <c r="J127" s="1"/>
      <c r="K127" s="1"/>
      <c r="L127" s="1"/>
    </row>
    <row r="128" spans="2:12" x14ac:dyDescent="0.2">
      <c r="B128" s="1"/>
      <c r="C128" s="1"/>
      <c r="D128" s="26"/>
      <c r="E128" s="29"/>
      <c r="F128" s="29"/>
      <c r="G128" s="29"/>
      <c r="H128" s="29"/>
      <c r="I128" s="29"/>
      <c r="J128" s="1"/>
      <c r="K128" s="1"/>
      <c r="L128" s="1"/>
    </row>
    <row r="129" spans="2:12" x14ac:dyDescent="0.2">
      <c r="B129" s="1"/>
      <c r="C129" s="1"/>
      <c r="D129" s="26"/>
      <c r="E129" s="29"/>
      <c r="F129" s="29"/>
      <c r="G129" s="29"/>
      <c r="H129" s="29"/>
      <c r="I129" s="29"/>
      <c r="J129" s="1"/>
      <c r="K129" s="1"/>
      <c r="L129" s="1"/>
    </row>
    <row r="130" spans="2:12" x14ac:dyDescent="0.2">
      <c r="B130" s="1"/>
      <c r="C130" s="1"/>
      <c r="D130" s="26"/>
      <c r="E130" s="29"/>
      <c r="F130" s="29"/>
      <c r="G130" s="29"/>
      <c r="H130" s="29"/>
      <c r="I130" s="29"/>
      <c r="J130" s="1"/>
      <c r="K130" s="1"/>
      <c r="L130" s="1"/>
    </row>
    <row r="131" spans="2:12" x14ac:dyDescent="0.2">
      <c r="B131" s="1"/>
      <c r="C131" s="1"/>
      <c r="D131" s="26"/>
      <c r="E131" s="29"/>
      <c r="F131" s="29"/>
      <c r="G131" s="29"/>
      <c r="H131" s="29"/>
      <c r="I131" s="29"/>
      <c r="J131" s="1"/>
      <c r="K131" s="1"/>
      <c r="L131" s="1"/>
    </row>
    <row r="132" spans="2:12" x14ac:dyDescent="0.2">
      <c r="B132" s="1"/>
      <c r="C132" s="1"/>
      <c r="D132" s="26"/>
      <c r="E132" s="29"/>
      <c r="F132" s="29"/>
      <c r="G132" s="29"/>
      <c r="H132" s="29"/>
      <c r="I132" s="29"/>
      <c r="J132" s="1"/>
      <c r="K132" s="1"/>
      <c r="L132" s="1"/>
    </row>
    <row r="133" spans="2:12" x14ac:dyDescent="0.2">
      <c r="B133" s="1"/>
      <c r="C133" s="1"/>
      <c r="D133" s="26"/>
      <c r="E133" s="29"/>
      <c r="F133" s="29"/>
      <c r="G133" s="29"/>
      <c r="H133" s="29"/>
      <c r="I133" s="29"/>
      <c r="J133" s="1"/>
      <c r="K133" s="1"/>
      <c r="L133" s="1"/>
    </row>
    <row r="134" spans="2:12" x14ac:dyDescent="0.2">
      <c r="B134" s="1"/>
      <c r="C134" s="1"/>
      <c r="D134" s="26"/>
      <c r="E134" s="29"/>
      <c r="F134" s="29"/>
      <c r="G134" s="29"/>
      <c r="H134" s="29"/>
      <c r="I134" s="29"/>
      <c r="J134" s="1"/>
      <c r="K134" s="1"/>
      <c r="L134" s="1"/>
    </row>
    <row r="135" spans="2:12" x14ac:dyDescent="0.2">
      <c r="B135" s="1"/>
      <c r="C135" s="1"/>
      <c r="D135" s="26"/>
      <c r="E135" s="29"/>
      <c r="F135" s="29"/>
      <c r="G135" s="29"/>
      <c r="H135" s="29"/>
      <c r="I135" s="29"/>
      <c r="J135" s="1"/>
      <c r="K135" s="1"/>
      <c r="L135" s="1"/>
    </row>
    <row r="136" spans="2:12" x14ac:dyDescent="0.2">
      <c r="B136" s="1"/>
      <c r="C136" s="1"/>
      <c r="D136" s="26"/>
      <c r="E136" s="29"/>
      <c r="F136" s="29"/>
      <c r="G136" s="29"/>
      <c r="H136" s="29"/>
      <c r="I136" s="29"/>
      <c r="J136" s="1"/>
      <c r="K136" s="1"/>
      <c r="L136" s="1"/>
    </row>
    <row r="137" spans="2:12" x14ac:dyDescent="0.2">
      <c r="B137" s="1"/>
      <c r="C137" s="1"/>
      <c r="D137" s="26"/>
      <c r="E137" s="29"/>
      <c r="F137" s="29"/>
      <c r="G137" s="29"/>
      <c r="H137" s="29"/>
      <c r="I137" s="29"/>
      <c r="J137" s="1"/>
      <c r="K137" s="1"/>
      <c r="L137" s="1"/>
    </row>
    <row r="138" spans="2:12" x14ac:dyDescent="0.2">
      <c r="B138" s="1"/>
      <c r="C138" s="1"/>
      <c r="D138" s="26"/>
      <c r="E138" s="29"/>
      <c r="F138" s="29"/>
      <c r="G138" s="29"/>
      <c r="H138" s="29"/>
      <c r="I138" s="29"/>
      <c r="J138" s="1"/>
      <c r="K138" s="1"/>
      <c r="L138" s="1"/>
    </row>
    <row r="139" spans="2:12" x14ac:dyDescent="0.2">
      <c r="B139" s="1"/>
      <c r="C139" s="1"/>
      <c r="D139" s="26"/>
      <c r="E139" s="29"/>
      <c r="F139" s="29"/>
      <c r="G139" s="29"/>
      <c r="H139" s="29"/>
      <c r="I139" s="29"/>
      <c r="J139" s="1"/>
      <c r="K139" s="1"/>
      <c r="L139" s="1"/>
    </row>
    <row r="140" spans="2:12" x14ac:dyDescent="0.2">
      <c r="B140" s="1"/>
      <c r="C140" s="1"/>
      <c r="D140" s="26"/>
      <c r="E140" s="29"/>
      <c r="F140" s="29"/>
      <c r="G140" s="29"/>
      <c r="H140" s="29"/>
      <c r="I140" s="29"/>
      <c r="J140" s="1"/>
      <c r="K140" s="1"/>
      <c r="L140" s="1"/>
    </row>
    <row r="141" spans="2:12" x14ac:dyDescent="0.2">
      <c r="B141" s="1"/>
      <c r="C141" s="1"/>
      <c r="D141" s="26"/>
      <c r="E141" s="29"/>
      <c r="F141" s="29"/>
      <c r="G141" s="29"/>
      <c r="H141" s="29"/>
      <c r="I141" s="29"/>
      <c r="J141" s="1"/>
      <c r="K141" s="1"/>
      <c r="L141" s="1"/>
    </row>
    <row r="142" spans="2:12" x14ac:dyDescent="0.2">
      <c r="B142" s="1"/>
      <c r="C142" s="1"/>
      <c r="D142" s="26"/>
      <c r="E142" s="29"/>
      <c r="F142" s="29"/>
      <c r="G142" s="29"/>
      <c r="H142" s="29"/>
      <c r="I142" s="29"/>
      <c r="J142" s="1"/>
      <c r="K142" s="1"/>
      <c r="L142" s="1"/>
    </row>
    <row r="143" spans="2:12" x14ac:dyDescent="0.2">
      <c r="B143" s="1"/>
      <c r="C143" s="1"/>
      <c r="D143" s="26"/>
      <c r="E143" s="29"/>
      <c r="F143" s="29"/>
      <c r="G143" s="29"/>
      <c r="H143" s="29"/>
      <c r="I143" s="29"/>
      <c r="J143" s="1"/>
      <c r="K143" s="1"/>
      <c r="L143" s="1"/>
    </row>
    <row r="144" spans="2:12" x14ac:dyDescent="0.2">
      <c r="B144" s="1"/>
      <c r="C144" s="1"/>
      <c r="D144" s="26"/>
      <c r="E144" s="29"/>
      <c r="F144" s="29"/>
      <c r="G144" s="29"/>
      <c r="H144" s="29"/>
      <c r="I144" s="29"/>
      <c r="J144" s="1"/>
      <c r="K144" s="1"/>
      <c r="L144" s="1"/>
    </row>
    <row r="145" spans="2:12" x14ac:dyDescent="0.2">
      <c r="B145" s="1"/>
      <c r="C145" s="1"/>
      <c r="D145" s="26"/>
      <c r="E145" s="29"/>
      <c r="F145" s="29"/>
      <c r="G145" s="29"/>
      <c r="H145" s="29"/>
      <c r="I145" s="29"/>
      <c r="J145" s="1"/>
      <c r="K145" s="1"/>
      <c r="L145" s="1"/>
    </row>
    <row r="146" spans="2:12" x14ac:dyDescent="0.2">
      <c r="B146" s="1"/>
      <c r="C146" s="1"/>
      <c r="D146" s="26"/>
      <c r="E146" s="29"/>
      <c r="F146" s="29"/>
      <c r="G146" s="29"/>
      <c r="H146" s="29"/>
      <c r="I146" s="29"/>
      <c r="J146" s="1"/>
      <c r="K146" s="1"/>
      <c r="L146" s="1"/>
    </row>
    <row r="147" spans="2:12" x14ac:dyDescent="0.2">
      <c r="B147" s="1"/>
      <c r="C147" s="1"/>
      <c r="D147" s="26"/>
      <c r="E147" s="29"/>
      <c r="F147" s="29"/>
      <c r="G147" s="29"/>
      <c r="H147" s="29"/>
      <c r="I147" s="29"/>
      <c r="J147" s="1"/>
      <c r="K147" s="1"/>
      <c r="L147" s="1"/>
    </row>
    <row r="148" spans="2:12" x14ac:dyDescent="0.2">
      <c r="B148" s="1"/>
      <c r="C148" s="1"/>
      <c r="D148" s="26"/>
      <c r="E148" s="29"/>
      <c r="F148" s="29"/>
      <c r="G148" s="29"/>
      <c r="H148" s="29"/>
      <c r="I148" s="29"/>
      <c r="J148" s="1"/>
      <c r="K148" s="1"/>
      <c r="L148" s="1"/>
    </row>
    <row r="149" spans="2:12" x14ac:dyDescent="0.2">
      <c r="B149" s="1"/>
      <c r="C149" s="1"/>
      <c r="D149" s="26"/>
      <c r="E149" s="29"/>
      <c r="F149" s="29"/>
      <c r="G149" s="29"/>
      <c r="H149" s="29"/>
      <c r="I149" s="29"/>
      <c r="J149" s="1"/>
      <c r="K149" s="1"/>
      <c r="L149" s="1"/>
    </row>
    <row r="150" spans="2:12" x14ac:dyDescent="0.2">
      <c r="B150" s="1"/>
      <c r="C150" s="1"/>
      <c r="D150" s="26"/>
      <c r="E150" s="29"/>
      <c r="F150" s="29"/>
      <c r="G150" s="29"/>
      <c r="H150" s="29"/>
      <c r="I150" s="29"/>
      <c r="J150" s="1"/>
      <c r="K150" s="1"/>
      <c r="L150" s="1"/>
    </row>
    <row r="151" spans="2:12" x14ac:dyDescent="0.2">
      <c r="B151" s="1"/>
      <c r="C151" s="1"/>
      <c r="D151" s="26"/>
      <c r="E151" s="29"/>
      <c r="F151" s="29"/>
      <c r="G151" s="29"/>
      <c r="H151" s="29"/>
      <c r="I151" s="29"/>
      <c r="J151" s="1"/>
      <c r="K151" s="1"/>
      <c r="L151" s="1"/>
    </row>
    <row r="152" spans="2:12" x14ac:dyDescent="0.2">
      <c r="B152" s="1"/>
      <c r="C152" s="1"/>
      <c r="D152" s="26"/>
      <c r="E152" s="29"/>
      <c r="F152" s="29"/>
      <c r="G152" s="29"/>
      <c r="H152" s="29"/>
      <c r="I152" s="29"/>
      <c r="J152" s="1"/>
      <c r="K152" s="1"/>
      <c r="L152" s="1"/>
    </row>
    <row r="153" spans="2:12" x14ac:dyDescent="0.2">
      <c r="B153" s="1"/>
      <c r="C153" s="1"/>
      <c r="D153" s="26"/>
      <c r="E153" s="29"/>
      <c r="F153" s="29"/>
      <c r="G153" s="29"/>
      <c r="H153" s="29"/>
      <c r="I153" s="29"/>
      <c r="J153" s="1"/>
      <c r="K153" s="1"/>
      <c r="L153" s="1"/>
    </row>
    <row r="154" spans="2:12" x14ac:dyDescent="0.2">
      <c r="B154" s="1"/>
      <c r="C154" s="1"/>
      <c r="D154" s="26"/>
      <c r="E154" s="29"/>
      <c r="F154" s="29"/>
      <c r="G154" s="29"/>
      <c r="H154" s="29"/>
      <c r="I154" s="29"/>
      <c r="J154" s="1"/>
      <c r="K154" s="1"/>
      <c r="L154" s="1"/>
    </row>
    <row r="155" spans="2:12" x14ac:dyDescent="0.2">
      <c r="B155" s="1"/>
      <c r="C155" s="1"/>
      <c r="D155" s="26"/>
      <c r="E155" s="29"/>
      <c r="F155" s="29"/>
      <c r="G155" s="29"/>
      <c r="H155" s="29"/>
      <c r="I155" s="29"/>
      <c r="J155" s="1"/>
      <c r="K155" s="1"/>
      <c r="L155" s="1"/>
    </row>
    <row r="156" spans="2:12" x14ac:dyDescent="0.2">
      <c r="B156" s="1"/>
      <c r="C156" s="1"/>
      <c r="D156" s="26"/>
      <c r="E156" s="29"/>
      <c r="F156" s="29"/>
      <c r="G156" s="29"/>
      <c r="H156" s="29"/>
      <c r="I156" s="29"/>
      <c r="J156" s="1"/>
      <c r="K156" s="1"/>
      <c r="L156" s="1"/>
    </row>
    <row r="157" spans="2:12" x14ac:dyDescent="0.2">
      <c r="B157" s="1"/>
      <c r="C157" s="1"/>
      <c r="D157" s="26"/>
      <c r="E157" s="29"/>
      <c r="F157" s="29"/>
      <c r="G157" s="29"/>
      <c r="H157" s="29"/>
      <c r="I157" s="29"/>
      <c r="J157" s="1"/>
      <c r="K157" s="1"/>
      <c r="L157" s="1"/>
    </row>
    <row r="158" spans="2:12" x14ac:dyDescent="0.2">
      <c r="B158" s="1"/>
      <c r="C158" s="1"/>
      <c r="D158" s="26"/>
      <c r="E158" s="29"/>
      <c r="F158" s="29"/>
      <c r="G158" s="29"/>
      <c r="H158" s="29"/>
      <c r="I158" s="29"/>
      <c r="J158" s="1"/>
      <c r="K158" s="1"/>
      <c r="L158" s="1"/>
    </row>
    <row r="159" spans="2:12" x14ac:dyDescent="0.2">
      <c r="B159" s="1"/>
      <c r="C159" s="1"/>
      <c r="D159" s="26"/>
      <c r="E159" s="29"/>
      <c r="F159" s="29"/>
      <c r="G159" s="29"/>
      <c r="H159" s="29"/>
      <c r="I159" s="29"/>
      <c r="J159" s="1"/>
      <c r="K159" s="1"/>
      <c r="L159" s="1"/>
    </row>
    <row r="160" spans="2:12" x14ac:dyDescent="0.2">
      <c r="B160" s="1"/>
      <c r="C160" s="1"/>
      <c r="D160" s="26"/>
      <c r="E160" s="29"/>
      <c r="F160" s="29"/>
      <c r="G160" s="29"/>
      <c r="H160" s="29"/>
      <c r="I160" s="29"/>
      <c r="J160" s="1"/>
      <c r="K160" s="1"/>
      <c r="L160" s="1"/>
    </row>
    <row r="161" spans="2:12" x14ac:dyDescent="0.2">
      <c r="B161" s="1"/>
      <c r="C161" s="1"/>
      <c r="D161" s="26"/>
      <c r="E161" s="29"/>
      <c r="F161" s="29"/>
      <c r="G161" s="29"/>
      <c r="H161" s="29"/>
      <c r="I161" s="29"/>
      <c r="J161" s="1"/>
      <c r="K161" s="1"/>
      <c r="L161" s="1"/>
    </row>
    <row r="162" spans="2:12" x14ac:dyDescent="0.2">
      <c r="B162" s="1"/>
      <c r="C162" s="1"/>
      <c r="D162" s="26"/>
      <c r="E162" s="29"/>
      <c r="F162" s="29"/>
      <c r="G162" s="29"/>
      <c r="H162" s="29"/>
      <c r="I162" s="29"/>
      <c r="J162" s="1"/>
      <c r="K162" s="1"/>
      <c r="L162" s="1"/>
    </row>
    <row r="163" spans="2:12" x14ac:dyDescent="0.2">
      <c r="B163" s="1"/>
      <c r="C163" s="1"/>
      <c r="D163" s="26"/>
      <c r="E163" s="29"/>
      <c r="F163" s="29"/>
      <c r="G163" s="29"/>
      <c r="H163" s="29"/>
      <c r="I163" s="29"/>
      <c r="J163" s="1"/>
      <c r="K163" s="1"/>
      <c r="L163" s="1"/>
    </row>
    <row r="164" spans="2:12" x14ac:dyDescent="0.2">
      <c r="B164" s="1"/>
      <c r="C164" s="1"/>
      <c r="D164" s="26"/>
      <c r="E164" s="29"/>
      <c r="F164" s="29"/>
      <c r="G164" s="29"/>
      <c r="H164" s="29"/>
      <c r="I164" s="29"/>
      <c r="J164" s="1"/>
      <c r="K164" s="1"/>
      <c r="L164" s="1"/>
    </row>
    <row r="165" spans="2:12" x14ac:dyDescent="0.2">
      <c r="B165" s="1"/>
      <c r="C165" s="1"/>
      <c r="D165" s="26"/>
      <c r="E165" s="29"/>
      <c r="F165" s="29"/>
      <c r="G165" s="29"/>
      <c r="H165" s="29"/>
      <c r="I165" s="29"/>
      <c r="J165" s="1"/>
      <c r="K165" s="1"/>
      <c r="L165" s="1"/>
    </row>
    <row r="166" spans="2:12" x14ac:dyDescent="0.2">
      <c r="B166" s="1"/>
      <c r="C166" s="1"/>
      <c r="D166" s="26"/>
      <c r="E166" s="29"/>
      <c r="F166" s="29"/>
      <c r="G166" s="29"/>
      <c r="H166" s="29"/>
      <c r="I166" s="29"/>
      <c r="J166" s="1"/>
      <c r="K166" s="1"/>
      <c r="L166" s="1"/>
    </row>
    <row r="167" spans="2:12" x14ac:dyDescent="0.2">
      <c r="B167" s="1"/>
      <c r="C167" s="1"/>
      <c r="D167" s="26"/>
      <c r="E167" s="29"/>
      <c r="F167" s="29"/>
      <c r="G167" s="29"/>
      <c r="H167" s="29"/>
      <c r="I167" s="29"/>
      <c r="J167" s="1"/>
      <c r="K167" s="1"/>
      <c r="L167" s="1"/>
    </row>
    <row r="168" spans="2:12" x14ac:dyDescent="0.2">
      <c r="B168" s="1"/>
      <c r="C168" s="1"/>
      <c r="D168" s="26"/>
      <c r="E168" s="29"/>
      <c r="F168" s="29"/>
      <c r="G168" s="29"/>
      <c r="H168" s="29"/>
      <c r="I168" s="29"/>
      <c r="J168" s="1"/>
      <c r="K168" s="1"/>
      <c r="L168" s="1"/>
    </row>
    <row r="169" spans="2:12" x14ac:dyDescent="0.2">
      <c r="B169" s="1"/>
      <c r="C169" s="1"/>
      <c r="D169" s="26"/>
      <c r="E169" s="29"/>
      <c r="F169" s="29"/>
      <c r="G169" s="29"/>
      <c r="H169" s="29"/>
      <c r="I169" s="29"/>
      <c r="J169" s="1"/>
      <c r="K169" s="1"/>
      <c r="L169" s="1"/>
    </row>
    <row r="170" spans="2:12" x14ac:dyDescent="0.2">
      <c r="B170" s="1"/>
      <c r="C170" s="1"/>
      <c r="D170" s="26"/>
      <c r="E170" s="29"/>
      <c r="F170" s="29"/>
      <c r="G170" s="29"/>
      <c r="H170" s="29"/>
      <c r="I170" s="29"/>
      <c r="J170" s="1"/>
      <c r="K170" s="1"/>
      <c r="L170" s="1"/>
    </row>
    <row r="171" spans="2:12" x14ac:dyDescent="0.2">
      <c r="B171" s="1"/>
      <c r="C171" s="1"/>
      <c r="D171" s="26"/>
      <c r="E171" s="29"/>
      <c r="F171" s="29"/>
      <c r="G171" s="29"/>
      <c r="H171" s="29"/>
      <c r="I171" s="29"/>
      <c r="J171" s="1"/>
      <c r="K171" s="1"/>
      <c r="L171" s="1"/>
    </row>
    <row r="172" spans="2:12" x14ac:dyDescent="0.2">
      <c r="B172" s="1"/>
      <c r="C172" s="1"/>
      <c r="D172" s="26"/>
      <c r="E172" s="29"/>
      <c r="F172" s="29"/>
      <c r="G172" s="29"/>
      <c r="H172" s="29"/>
      <c r="I172" s="29"/>
      <c r="J172" s="1"/>
      <c r="K172" s="1"/>
      <c r="L172" s="1"/>
    </row>
    <row r="173" spans="2:12" x14ac:dyDescent="0.2">
      <c r="B173" s="1"/>
      <c r="C173" s="1"/>
      <c r="D173" s="26"/>
      <c r="E173" s="29"/>
      <c r="F173" s="29"/>
      <c r="G173" s="29"/>
      <c r="H173" s="29"/>
      <c r="I173" s="29"/>
      <c r="J173" s="1"/>
      <c r="K173" s="1"/>
      <c r="L173" s="1"/>
    </row>
    <row r="174" spans="2:12" x14ac:dyDescent="0.2">
      <c r="B174" s="1"/>
      <c r="C174" s="1"/>
      <c r="D174" s="26"/>
      <c r="E174" s="29"/>
      <c r="F174" s="29"/>
      <c r="G174" s="29"/>
      <c r="H174" s="29"/>
      <c r="I174" s="29"/>
      <c r="J174" s="1"/>
      <c r="K174" s="1"/>
      <c r="L174" s="1"/>
    </row>
    <row r="175" spans="2:12" x14ac:dyDescent="0.2">
      <c r="B175" s="1"/>
      <c r="C175" s="1"/>
      <c r="D175" s="26"/>
      <c r="E175" s="29"/>
      <c r="F175" s="29"/>
      <c r="G175" s="29"/>
      <c r="H175" s="29"/>
      <c r="I175" s="29"/>
      <c r="J175" s="1"/>
      <c r="K175" s="1"/>
      <c r="L175" s="1"/>
    </row>
    <row r="176" spans="2:12" x14ac:dyDescent="0.2">
      <c r="B176" s="1"/>
      <c r="C176" s="1"/>
      <c r="D176" s="26"/>
      <c r="E176" s="29"/>
      <c r="F176" s="29"/>
      <c r="G176" s="29"/>
      <c r="H176" s="29"/>
      <c r="I176" s="29"/>
      <c r="J176" s="1"/>
      <c r="K176" s="1"/>
      <c r="L176" s="1"/>
    </row>
    <row r="177" spans="2:12" x14ac:dyDescent="0.2">
      <c r="B177" s="1"/>
      <c r="C177" s="1"/>
      <c r="D177" s="26"/>
      <c r="E177" s="29"/>
      <c r="F177" s="29"/>
      <c r="G177" s="29"/>
      <c r="H177" s="29"/>
      <c r="I177" s="29"/>
      <c r="J177" s="1"/>
      <c r="K177" s="1"/>
      <c r="L177" s="1"/>
    </row>
    <row r="178" spans="2:12" x14ac:dyDescent="0.2">
      <c r="B178" s="1"/>
      <c r="C178" s="1"/>
      <c r="D178" s="26"/>
      <c r="E178" s="29"/>
      <c r="F178" s="29"/>
      <c r="G178" s="29"/>
      <c r="H178" s="29"/>
      <c r="I178" s="29"/>
      <c r="J178" s="1"/>
      <c r="K178" s="1"/>
      <c r="L178" s="1"/>
    </row>
    <row r="179" spans="2:12" x14ac:dyDescent="0.2">
      <c r="B179" s="1"/>
      <c r="C179" s="1"/>
      <c r="D179" s="26"/>
      <c r="E179" s="29"/>
      <c r="F179" s="29"/>
      <c r="G179" s="29"/>
      <c r="H179" s="29"/>
      <c r="I179" s="29"/>
      <c r="J179" s="1"/>
      <c r="K179" s="1"/>
      <c r="L179" s="1"/>
    </row>
    <row r="180" spans="2:12" x14ac:dyDescent="0.2">
      <c r="B180" s="1"/>
      <c r="E180" s="32"/>
      <c r="F180" s="32"/>
      <c r="G180" s="32"/>
      <c r="H180" s="32"/>
      <c r="I180" s="32"/>
    </row>
    <row r="181" spans="2:12" x14ac:dyDescent="0.2">
      <c r="B181" s="1"/>
      <c r="E181" s="32"/>
      <c r="F181" s="32"/>
      <c r="G181" s="32"/>
      <c r="H181" s="32"/>
      <c r="I181" s="32"/>
    </row>
    <row r="182" spans="2:12" x14ac:dyDescent="0.2">
      <c r="B182" s="1"/>
    </row>
    <row r="183" spans="2:12" x14ac:dyDescent="0.2">
      <c r="B183" s="1"/>
    </row>
    <row r="184" spans="2:12" x14ac:dyDescent="0.2">
      <c r="B184" s="1"/>
    </row>
    <row r="185" spans="2:12" x14ac:dyDescent="0.2">
      <c r="B185" s="1"/>
    </row>
    <row r="186" spans="2:12" x14ac:dyDescent="0.2">
      <c r="B186" s="1"/>
    </row>
    <row r="187" spans="2:12" x14ac:dyDescent="0.2">
      <c r="B187" s="1"/>
    </row>
  </sheetData>
  <mergeCells count="7">
    <mergeCell ref="J32:N32"/>
    <mergeCell ref="J31:N31"/>
    <mergeCell ref="B4:N4"/>
    <mergeCell ref="J17:P18"/>
    <mergeCell ref="J19:P19"/>
    <mergeCell ref="J26:N26"/>
    <mergeCell ref="G5:I5"/>
  </mergeCells>
  <pageMargins left="0.70866141732283472" right="0.70866141732283472" top="0.74803149606299213" bottom="0.74803149606299213" header="0.31496062992125984" footer="0.31496062992125984"/>
  <pageSetup paperSize="9" scale="53"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75A2C-B870-4793-B35C-274358FB2454}">
  <sheetPr codeName="Sheet2"/>
  <dimension ref="A1:AA181"/>
  <sheetViews>
    <sheetView tabSelected="1" zoomScale="90" zoomScaleNormal="90" workbookViewId="0">
      <pane xSplit="4" ySplit="7" topLeftCell="E49" activePane="bottomRight" state="frozen"/>
      <selection pane="topRight" activeCell="E1" sqref="E1"/>
      <selection pane="bottomLeft" activeCell="A7" sqref="A7"/>
      <selection pane="bottomRight" activeCell="D53" sqref="D53"/>
    </sheetView>
  </sheetViews>
  <sheetFormatPr defaultColWidth="8.88671875" defaultRowHeight="15" x14ac:dyDescent="0.2"/>
  <cols>
    <col min="1" max="1" width="2.77734375" customWidth="1"/>
    <col min="2" max="2" width="10.21875" customWidth="1"/>
    <col min="3" max="3" width="6.88671875" customWidth="1"/>
    <col min="4" max="4" width="36.77734375" customWidth="1"/>
    <col min="5" max="5" width="16" style="24" customWidth="1"/>
    <col min="6" max="7" width="15.44140625" style="24" customWidth="1"/>
    <col min="8" max="8" width="24.44140625" style="25" customWidth="1"/>
  </cols>
  <sheetData>
    <row r="1" spans="1:27" ht="14.45" customHeight="1" x14ac:dyDescent="0.2">
      <c r="A1" s="1"/>
      <c r="B1" s="1"/>
      <c r="C1" s="1"/>
      <c r="D1" s="1"/>
      <c r="E1" s="2"/>
      <c r="F1" s="2"/>
      <c r="G1" s="2"/>
      <c r="H1" s="3"/>
      <c r="I1" s="1"/>
      <c r="J1" s="1"/>
      <c r="K1" s="1"/>
      <c r="L1" s="1"/>
      <c r="M1" s="1"/>
      <c r="N1" s="1"/>
      <c r="O1" s="1"/>
      <c r="P1" s="1"/>
    </row>
    <row r="2" spans="1:27" ht="27.75" customHeight="1" x14ac:dyDescent="0.2">
      <c r="A2" s="1"/>
      <c r="B2" s="150" t="s">
        <v>0</v>
      </c>
      <c r="C2" s="150"/>
      <c r="D2" s="150"/>
      <c r="E2" s="150"/>
      <c r="F2" s="150"/>
      <c r="G2" s="150"/>
      <c r="H2" s="150"/>
      <c r="I2" s="1"/>
      <c r="J2" s="1"/>
      <c r="K2" s="1"/>
      <c r="L2" s="1"/>
      <c r="M2" s="1"/>
      <c r="N2" s="1"/>
      <c r="O2" s="1"/>
      <c r="P2" s="1"/>
      <c r="Q2" s="1"/>
      <c r="R2" s="1"/>
      <c r="S2" s="1"/>
      <c r="T2" s="1"/>
      <c r="U2" s="1"/>
      <c r="V2" s="1"/>
      <c r="W2" s="1"/>
      <c r="X2" s="1"/>
      <c r="Y2" s="1"/>
    </row>
    <row r="3" spans="1:27" ht="3.6" customHeight="1" x14ac:dyDescent="0.2">
      <c r="A3" s="1"/>
      <c r="B3" s="150"/>
      <c r="C3" s="150"/>
      <c r="D3" s="150"/>
      <c r="E3" s="150"/>
      <c r="F3" s="150"/>
      <c r="G3" s="150"/>
      <c r="H3" s="150"/>
      <c r="I3" s="1"/>
      <c r="J3" s="1"/>
      <c r="K3" s="1"/>
      <c r="L3" s="1"/>
      <c r="M3" s="1"/>
      <c r="N3" s="1"/>
      <c r="O3" s="1"/>
      <c r="P3" s="1"/>
      <c r="Q3" s="1"/>
      <c r="R3" s="1"/>
      <c r="S3" s="1"/>
      <c r="T3" s="1"/>
      <c r="U3" s="1"/>
      <c r="V3" s="1"/>
      <c r="W3" s="1"/>
      <c r="X3" s="1"/>
      <c r="Y3" s="1"/>
    </row>
    <row r="4" spans="1:27" ht="15" hidden="1" customHeight="1" x14ac:dyDescent="0.2">
      <c r="A4" s="1"/>
      <c r="B4" s="150"/>
      <c r="C4" s="150"/>
      <c r="D4" s="150"/>
      <c r="E4" s="150"/>
      <c r="F4" s="150"/>
      <c r="G4" s="150"/>
      <c r="H4" s="150"/>
      <c r="I4" s="1"/>
      <c r="J4" s="1"/>
      <c r="K4" s="1"/>
      <c r="L4" s="1"/>
      <c r="M4" s="1"/>
      <c r="N4" s="1"/>
      <c r="O4" s="1"/>
      <c r="P4" s="1"/>
      <c r="Q4" s="1"/>
      <c r="R4" s="1"/>
      <c r="S4" s="1"/>
      <c r="T4" s="1"/>
      <c r="U4" s="1"/>
      <c r="V4" s="1"/>
      <c r="W4" s="1"/>
      <c r="X4" s="1"/>
      <c r="Y4" s="1"/>
      <c r="Z4" s="1"/>
      <c r="AA4" s="1"/>
    </row>
    <row r="5" spans="1:27" ht="15.6" customHeight="1" x14ac:dyDescent="0.25">
      <c r="A5" s="1"/>
      <c r="B5" s="1"/>
      <c r="C5" s="1"/>
      <c r="D5" s="1"/>
      <c r="E5" s="151" t="s">
        <v>1</v>
      </c>
      <c r="F5" s="151"/>
      <c r="G5" s="151"/>
      <c r="H5" s="3"/>
      <c r="I5" s="1"/>
      <c r="J5" s="1"/>
      <c r="K5" s="1"/>
      <c r="L5" s="1"/>
      <c r="M5" s="1"/>
      <c r="N5" s="1"/>
      <c r="O5" s="1"/>
      <c r="P5" s="1"/>
      <c r="Q5" s="1"/>
      <c r="R5" s="1"/>
      <c r="S5" s="1"/>
      <c r="T5" s="1"/>
      <c r="U5" s="1"/>
      <c r="V5" s="1"/>
      <c r="W5" s="1"/>
      <c r="X5" s="1"/>
      <c r="Y5" s="1"/>
      <c r="Z5" s="1"/>
      <c r="AA5" s="1"/>
    </row>
    <row r="6" spans="1:27" ht="15.75" x14ac:dyDescent="0.25">
      <c r="A6" s="1"/>
      <c r="B6" s="1"/>
      <c r="C6" s="1"/>
      <c r="D6" s="1"/>
      <c r="E6" s="149" t="s">
        <v>40</v>
      </c>
      <c r="F6" s="149"/>
      <c r="G6" s="149"/>
      <c r="H6" s="4"/>
      <c r="I6" s="1"/>
      <c r="J6" s="1"/>
      <c r="K6" s="1"/>
      <c r="L6" s="1"/>
      <c r="M6" s="1"/>
      <c r="N6" s="1"/>
      <c r="O6" s="1"/>
      <c r="P6" s="1"/>
      <c r="Q6" s="1"/>
    </row>
    <row r="7" spans="1:27" ht="47.25" x14ac:dyDescent="0.25">
      <c r="A7" s="1"/>
      <c r="B7" s="69" t="s">
        <v>3</v>
      </c>
      <c r="C7" s="69"/>
      <c r="D7" s="69" t="s">
        <v>4</v>
      </c>
      <c r="E7" s="57" t="s">
        <v>7</v>
      </c>
      <c r="F7" s="58" t="s">
        <v>8</v>
      </c>
      <c r="G7" s="59" t="s">
        <v>9</v>
      </c>
      <c r="H7" s="4" t="s">
        <v>10</v>
      </c>
      <c r="I7" s="1"/>
      <c r="J7" s="1"/>
      <c r="K7" s="1"/>
      <c r="L7" s="1"/>
      <c r="M7" s="1"/>
      <c r="N7" s="1"/>
      <c r="O7" s="1"/>
      <c r="P7" s="1"/>
      <c r="Q7" s="1"/>
      <c r="R7" s="1"/>
      <c r="S7" s="1"/>
      <c r="T7" s="1"/>
      <c r="U7" s="1"/>
      <c r="V7" s="1"/>
      <c r="W7" s="1"/>
      <c r="X7" s="1"/>
      <c r="Y7" s="1"/>
      <c r="Z7" s="1"/>
      <c r="AA7" s="1"/>
    </row>
    <row r="8" spans="1:27" ht="15.75" x14ac:dyDescent="0.25">
      <c r="A8" s="1"/>
      <c r="B8" s="69"/>
      <c r="C8" s="69"/>
      <c r="D8" s="135"/>
      <c r="E8" s="57" t="s">
        <v>41</v>
      </c>
      <c r="F8" s="58" t="s">
        <v>41</v>
      </c>
      <c r="G8" s="59" t="s">
        <v>41</v>
      </c>
      <c r="H8" s="4"/>
      <c r="I8" s="1"/>
      <c r="J8" s="1"/>
      <c r="K8" s="1"/>
      <c r="L8" s="1"/>
      <c r="M8" s="1"/>
      <c r="N8" s="1"/>
      <c r="O8" s="1"/>
      <c r="P8" s="1"/>
      <c r="Q8" s="1"/>
      <c r="R8" s="1"/>
      <c r="S8" s="1"/>
      <c r="T8" s="1"/>
      <c r="U8" s="1"/>
      <c r="V8" s="1"/>
      <c r="W8" s="1"/>
      <c r="X8" s="1"/>
      <c r="Y8" s="1"/>
      <c r="Z8" s="1"/>
      <c r="AA8" s="1"/>
    </row>
    <row r="9" spans="1:27" ht="20.25" customHeight="1" x14ac:dyDescent="0.2">
      <c r="A9" s="1"/>
      <c r="B9" s="45" t="s">
        <v>12</v>
      </c>
      <c r="C9" s="39"/>
      <c r="D9" s="136"/>
      <c r="E9" s="60"/>
      <c r="F9" s="61"/>
      <c r="G9" s="62"/>
      <c r="H9" s="3"/>
      <c r="I9" s="1"/>
      <c r="J9" s="1"/>
      <c r="K9" s="1"/>
      <c r="L9" s="1"/>
      <c r="M9" s="1"/>
      <c r="N9" s="1"/>
      <c r="O9" s="1"/>
      <c r="P9" s="1"/>
      <c r="Q9" s="1"/>
      <c r="R9" s="1"/>
      <c r="S9" s="1"/>
      <c r="T9" s="1"/>
      <c r="U9" s="1"/>
      <c r="V9" s="1"/>
      <c r="W9" s="1"/>
      <c r="X9" s="1"/>
      <c r="Y9" s="1"/>
      <c r="Z9" s="1"/>
      <c r="AA9" s="1"/>
    </row>
    <row r="10" spans="1:27" x14ac:dyDescent="0.2">
      <c r="A10" s="1"/>
      <c r="B10" s="45"/>
      <c r="C10" s="132"/>
      <c r="D10" s="137" t="s">
        <v>13</v>
      </c>
      <c r="E10" s="49">
        <v>47</v>
      </c>
      <c r="F10" s="50">
        <v>47</v>
      </c>
      <c r="G10" s="51">
        <v>47</v>
      </c>
      <c r="H10" s="3"/>
      <c r="I10" s="1"/>
      <c r="J10" s="1"/>
      <c r="K10" s="1"/>
      <c r="L10" s="1"/>
      <c r="M10" s="1"/>
      <c r="N10" s="1"/>
      <c r="O10" s="1"/>
      <c r="P10" s="1"/>
      <c r="Q10" s="1"/>
      <c r="R10" s="1"/>
      <c r="S10" s="1"/>
      <c r="T10" s="1"/>
      <c r="U10" s="1"/>
      <c r="V10" s="1"/>
      <c r="W10" s="1"/>
      <c r="X10" s="1"/>
      <c r="Y10" s="1"/>
      <c r="Z10" s="1"/>
      <c r="AA10" s="1"/>
    </row>
    <row r="11" spans="1:27" ht="28.5" x14ac:dyDescent="0.2">
      <c r="A11" s="1"/>
      <c r="B11" s="45"/>
      <c r="C11" s="132"/>
      <c r="D11" s="137" t="s">
        <v>14</v>
      </c>
      <c r="E11" s="49">
        <f>250+250</f>
        <v>500</v>
      </c>
      <c r="F11" s="50">
        <f t="shared" ref="F11:G11" si="0">250+250</f>
        <v>500</v>
      </c>
      <c r="G11" s="51">
        <f t="shared" si="0"/>
        <v>500</v>
      </c>
      <c r="H11" s="70" t="s">
        <v>42</v>
      </c>
      <c r="I11" s="71"/>
      <c r="J11" s="71"/>
      <c r="K11" s="71"/>
      <c r="L11" s="71"/>
      <c r="M11" s="71"/>
      <c r="N11" s="71"/>
      <c r="O11" s="71"/>
      <c r="P11" s="71"/>
      <c r="Q11" s="71"/>
      <c r="R11" s="71"/>
      <c r="S11" s="71"/>
      <c r="T11" s="71"/>
      <c r="U11" s="71"/>
      <c r="V11" s="1"/>
      <c r="W11" s="1"/>
      <c r="X11" s="1"/>
      <c r="Y11" s="1"/>
      <c r="Z11" s="1"/>
      <c r="AA11" s="1"/>
    </row>
    <row r="12" spans="1:27" x14ac:dyDescent="0.2">
      <c r="A12" s="1"/>
      <c r="B12" s="45"/>
      <c r="C12" s="132"/>
      <c r="D12" s="137" t="s">
        <v>15</v>
      </c>
      <c r="E12" s="49">
        <v>375</v>
      </c>
      <c r="F12" s="50"/>
      <c r="G12" s="51"/>
      <c r="H12" s="70"/>
      <c r="I12" s="71"/>
      <c r="J12" s="71"/>
      <c r="K12" s="71"/>
      <c r="L12" s="71"/>
      <c r="M12" s="71"/>
      <c r="N12" s="71"/>
      <c r="O12" s="71"/>
      <c r="P12" s="71"/>
      <c r="Q12" s="71"/>
      <c r="R12" s="71"/>
      <c r="S12" s="71"/>
      <c r="T12" s="71"/>
      <c r="U12" s="71"/>
      <c r="V12" s="1"/>
      <c r="W12" s="1"/>
      <c r="X12" s="1"/>
      <c r="Y12" s="1"/>
      <c r="Z12" s="1"/>
      <c r="AA12" s="1"/>
    </row>
    <row r="13" spans="1:27" x14ac:dyDescent="0.2">
      <c r="A13" s="1"/>
      <c r="B13" s="45"/>
      <c r="C13" s="132"/>
      <c r="D13" s="137" t="s">
        <v>16</v>
      </c>
      <c r="E13" s="49">
        <v>500</v>
      </c>
      <c r="F13" s="50">
        <v>500</v>
      </c>
      <c r="G13" s="51">
        <v>500</v>
      </c>
      <c r="H13" s="70"/>
      <c r="I13" s="71"/>
      <c r="J13" s="71"/>
      <c r="K13" s="71"/>
      <c r="L13" s="71"/>
      <c r="M13" s="71"/>
      <c r="N13" s="71"/>
      <c r="O13" s="71"/>
      <c r="P13" s="71"/>
      <c r="Q13" s="71"/>
      <c r="R13" s="71"/>
      <c r="S13" s="71"/>
      <c r="T13" s="71"/>
      <c r="U13" s="71"/>
      <c r="V13" s="1"/>
      <c r="W13" s="1"/>
      <c r="X13" s="1"/>
      <c r="Y13" s="1"/>
      <c r="Z13" s="1"/>
      <c r="AA13" s="1"/>
    </row>
    <row r="14" spans="1:27" x14ac:dyDescent="0.2">
      <c r="A14" s="1"/>
      <c r="B14" s="45"/>
      <c r="C14" s="132"/>
      <c r="D14" s="137" t="s">
        <v>17</v>
      </c>
      <c r="E14" s="49"/>
      <c r="F14" s="50"/>
      <c r="G14" s="51">
        <v>2057</v>
      </c>
      <c r="H14" s="70"/>
      <c r="I14" s="71"/>
      <c r="J14" s="71"/>
      <c r="K14" s="71"/>
      <c r="L14" s="71"/>
      <c r="M14" s="71"/>
      <c r="N14" s="71"/>
      <c r="O14" s="71"/>
      <c r="P14" s="71"/>
      <c r="Q14" s="71"/>
      <c r="R14" s="71"/>
      <c r="S14" s="71"/>
      <c r="T14" s="71"/>
      <c r="U14" s="71"/>
      <c r="V14" s="1"/>
      <c r="W14" s="1"/>
      <c r="X14" s="1"/>
      <c r="Y14" s="1"/>
      <c r="Z14" s="1"/>
      <c r="AA14" s="1"/>
    </row>
    <row r="15" spans="1:27" x14ac:dyDescent="0.2">
      <c r="A15" s="1"/>
      <c r="B15" s="45"/>
      <c r="C15" s="132"/>
      <c r="D15" s="137" t="s">
        <v>43</v>
      </c>
      <c r="E15" s="63">
        <v>0</v>
      </c>
      <c r="F15" s="64">
        <v>0</v>
      </c>
      <c r="G15" s="65">
        <f t="shared" ref="G15" si="1">F15</f>
        <v>0</v>
      </c>
      <c r="H15" s="70"/>
      <c r="I15" s="71"/>
      <c r="J15" s="71"/>
      <c r="K15" s="71"/>
      <c r="L15" s="71"/>
      <c r="M15" s="71"/>
      <c r="N15" s="71"/>
      <c r="O15" s="71"/>
      <c r="P15" s="71"/>
      <c r="Q15" s="71"/>
      <c r="R15" s="71"/>
      <c r="S15" s="71"/>
      <c r="T15" s="71"/>
      <c r="U15" s="71"/>
      <c r="V15" s="1"/>
      <c r="W15" s="1"/>
      <c r="X15" s="1"/>
      <c r="Y15" s="1"/>
      <c r="Z15" s="1"/>
      <c r="AA15" s="1"/>
    </row>
    <row r="16" spans="1:27" s="11" customFormat="1" x14ac:dyDescent="0.2">
      <c r="A16" s="5"/>
      <c r="B16" s="45"/>
      <c r="C16" s="131"/>
      <c r="D16" s="138" t="s">
        <v>18</v>
      </c>
      <c r="E16" s="66">
        <f t="shared" ref="E16:G16" si="2">SUM(E10:E15)</f>
        <v>1422</v>
      </c>
      <c r="F16" s="67">
        <f t="shared" si="2"/>
        <v>1047</v>
      </c>
      <c r="G16" s="68">
        <f t="shared" si="2"/>
        <v>3104</v>
      </c>
      <c r="H16" s="72"/>
      <c r="I16" s="73"/>
      <c r="J16" s="73"/>
      <c r="K16" s="73"/>
      <c r="L16" s="73"/>
      <c r="M16" s="73"/>
      <c r="N16" s="73"/>
      <c r="O16" s="73"/>
      <c r="P16" s="73"/>
      <c r="Q16" s="73"/>
      <c r="R16" s="73"/>
      <c r="S16" s="73"/>
      <c r="T16" s="73"/>
      <c r="U16" s="73"/>
      <c r="V16" s="5"/>
      <c r="W16" s="5"/>
      <c r="X16" s="5"/>
      <c r="Y16" s="5"/>
      <c r="Z16" s="5"/>
      <c r="AA16" s="5"/>
    </row>
    <row r="17" spans="1:27" x14ac:dyDescent="0.2">
      <c r="A17" s="1"/>
      <c r="B17" s="45"/>
      <c r="C17" s="132"/>
      <c r="D17" s="137"/>
      <c r="E17" s="63"/>
      <c r="F17" s="64"/>
      <c r="G17" s="65"/>
      <c r="H17" s="72"/>
      <c r="I17" s="71"/>
      <c r="J17" s="71"/>
      <c r="K17" s="71"/>
      <c r="L17" s="71"/>
      <c r="M17" s="71"/>
      <c r="N17" s="71"/>
      <c r="O17" s="71"/>
      <c r="P17" s="71"/>
      <c r="Q17" s="71"/>
      <c r="R17" s="71"/>
      <c r="S17" s="71"/>
      <c r="T17" s="71"/>
      <c r="U17" s="71"/>
      <c r="V17" s="1"/>
      <c r="W17" s="1"/>
      <c r="X17" s="1"/>
      <c r="Y17" s="1"/>
      <c r="Z17" s="1"/>
      <c r="AA17" s="1"/>
    </row>
    <row r="18" spans="1:27" x14ac:dyDescent="0.2">
      <c r="A18" s="1"/>
      <c r="B18" s="45" t="s">
        <v>19</v>
      </c>
      <c r="C18" s="132"/>
      <c r="D18" s="137" t="s">
        <v>44</v>
      </c>
      <c r="E18" s="63">
        <v>-635.00397099999998</v>
      </c>
      <c r="F18" s="64">
        <f>E18*1.025</f>
        <v>-650.87907027499989</v>
      </c>
      <c r="G18" s="65">
        <f>F18*1.025</f>
        <v>-667.15104703187478</v>
      </c>
      <c r="H18" s="72"/>
      <c r="I18" s="71"/>
      <c r="J18" s="71"/>
      <c r="K18" s="71"/>
      <c r="L18" s="71"/>
      <c r="M18" s="71"/>
      <c r="N18" s="71"/>
      <c r="O18" s="71"/>
      <c r="P18" s="71"/>
      <c r="Q18" s="71"/>
      <c r="R18" s="71"/>
      <c r="S18" s="71"/>
      <c r="T18" s="71"/>
      <c r="U18" s="71"/>
      <c r="V18" s="1"/>
      <c r="W18" s="1"/>
      <c r="X18" s="1"/>
      <c r="Y18" s="1"/>
      <c r="Z18" s="1"/>
      <c r="AA18" s="1"/>
    </row>
    <row r="19" spans="1:27" x14ac:dyDescent="0.2">
      <c r="A19" s="1"/>
      <c r="B19" s="45"/>
      <c r="C19" s="132"/>
      <c r="D19" s="137" t="s">
        <v>45</v>
      </c>
      <c r="E19" s="63">
        <v>-76.439088061062492</v>
      </c>
      <c r="F19" s="64">
        <f>E19*1.025</f>
        <v>-78.350065262589041</v>
      </c>
      <c r="G19" s="65">
        <f t="shared" ref="G19:G20" si="3">F19*1.025</f>
        <v>-80.308816894153765</v>
      </c>
      <c r="H19" s="70"/>
      <c r="I19" s="71"/>
      <c r="J19" s="71"/>
      <c r="K19" s="71"/>
      <c r="L19" s="71"/>
      <c r="M19" s="71"/>
      <c r="N19" s="71"/>
      <c r="O19" s="71"/>
      <c r="P19" s="71"/>
      <c r="Q19" s="71"/>
      <c r="R19" s="71"/>
      <c r="S19" s="71"/>
      <c r="T19" s="71"/>
      <c r="U19" s="71"/>
      <c r="V19" s="1"/>
      <c r="W19" s="1"/>
      <c r="X19" s="1"/>
      <c r="Y19" s="1"/>
      <c r="Z19" s="1"/>
      <c r="AA19" s="1"/>
    </row>
    <row r="20" spans="1:27" ht="14.25" customHeight="1" x14ac:dyDescent="0.2">
      <c r="A20" s="1"/>
      <c r="B20" s="45"/>
      <c r="C20" s="132"/>
      <c r="D20" s="137" t="s">
        <v>46</v>
      </c>
      <c r="E20" s="63">
        <v>-145.47893199999999</v>
      </c>
      <c r="F20" s="64">
        <f>E20*1.025</f>
        <v>-149.11590529999998</v>
      </c>
      <c r="G20" s="65">
        <f t="shared" si="3"/>
        <v>-152.84380293249995</v>
      </c>
      <c r="H20" s="70"/>
      <c r="I20" s="71"/>
      <c r="J20" s="71"/>
      <c r="K20" s="71"/>
      <c r="L20" s="71"/>
      <c r="M20" s="71"/>
      <c r="N20" s="71"/>
      <c r="O20" s="71"/>
      <c r="P20" s="71"/>
      <c r="Q20" s="71"/>
      <c r="R20" s="71"/>
      <c r="S20" s="71"/>
      <c r="T20" s="71"/>
      <c r="U20" s="71"/>
      <c r="V20" s="1"/>
      <c r="W20" s="1"/>
      <c r="X20" s="1"/>
      <c r="Y20" s="1"/>
      <c r="Z20" s="1"/>
      <c r="AA20" s="1"/>
    </row>
    <row r="21" spans="1:27" s="11" customFormat="1" x14ac:dyDescent="0.2">
      <c r="A21" s="5"/>
      <c r="B21" s="45"/>
      <c r="C21" s="131"/>
      <c r="D21" s="138" t="s">
        <v>47</v>
      </c>
      <c r="E21" s="66">
        <f>SUM(E18:E20)</f>
        <v>-856.9219910610625</v>
      </c>
      <c r="F21" s="67">
        <f t="shared" ref="F21:G21" si="4">SUM(F18:F20)</f>
        <v>-878.34504083758895</v>
      </c>
      <c r="G21" s="68">
        <f t="shared" si="4"/>
        <v>-900.30366685852846</v>
      </c>
      <c r="H21" s="72"/>
      <c r="I21" s="73"/>
      <c r="J21" s="73"/>
      <c r="K21" s="73"/>
      <c r="L21" s="73"/>
      <c r="M21" s="73"/>
      <c r="N21" s="73"/>
      <c r="O21" s="73"/>
      <c r="P21" s="73"/>
      <c r="Q21" s="73"/>
      <c r="R21" s="73"/>
      <c r="S21" s="73"/>
      <c r="T21" s="73"/>
      <c r="U21" s="73"/>
      <c r="V21" s="5"/>
      <c r="W21" s="5"/>
      <c r="X21" s="5"/>
      <c r="Y21" s="5"/>
      <c r="Z21" s="5"/>
      <c r="AA21" s="5"/>
    </row>
    <row r="22" spans="1:27" x14ac:dyDescent="0.2">
      <c r="A22" s="1"/>
      <c r="B22" s="45" t="s">
        <v>23</v>
      </c>
      <c r="C22" s="132"/>
      <c r="D22" s="137"/>
      <c r="E22" s="63"/>
      <c r="F22" s="64"/>
      <c r="G22" s="65"/>
      <c r="H22" s="70"/>
      <c r="I22" s="71"/>
      <c r="J22" s="71"/>
      <c r="K22" s="71"/>
      <c r="L22" s="71"/>
      <c r="M22" s="71"/>
      <c r="N22" s="71"/>
      <c r="O22" s="71"/>
      <c r="P22" s="71"/>
      <c r="Q22" s="71"/>
      <c r="R22" s="71"/>
      <c r="S22" s="71"/>
      <c r="T22" s="71"/>
      <c r="U22" s="71"/>
      <c r="V22" s="1"/>
      <c r="W22" s="1"/>
      <c r="X22" s="1"/>
      <c r="Y22" s="1"/>
      <c r="Z22" s="1"/>
      <c r="AA22" s="1"/>
    </row>
    <row r="23" spans="1:27" x14ac:dyDescent="0.2">
      <c r="A23" s="1"/>
      <c r="B23" s="55" t="s">
        <v>24</v>
      </c>
      <c r="C23" s="134" t="s">
        <v>48</v>
      </c>
      <c r="D23" s="137" t="s">
        <v>49</v>
      </c>
      <c r="E23" s="63">
        <f>-(241.02)/1000</f>
        <v>-0.24102000000000001</v>
      </c>
      <c r="F23" s="64">
        <f>E23*1.03</f>
        <v>-0.24825060000000002</v>
      </c>
      <c r="G23" s="65">
        <f>F23*1.03</f>
        <v>-0.25569811800000003</v>
      </c>
      <c r="H23" s="70" t="s">
        <v>50</v>
      </c>
      <c r="I23" s="71"/>
      <c r="J23" s="71"/>
      <c r="K23" s="71"/>
      <c r="L23" s="71"/>
      <c r="M23" s="71"/>
      <c r="N23" s="71"/>
      <c r="O23" s="71"/>
      <c r="P23" s="71"/>
      <c r="Q23" s="71"/>
      <c r="R23" s="71"/>
      <c r="S23" s="71"/>
      <c r="T23" s="74"/>
      <c r="U23" s="74"/>
    </row>
    <row r="24" spans="1:27" x14ac:dyDescent="0.2">
      <c r="A24" s="1"/>
      <c r="B24" s="39"/>
      <c r="C24" s="134" t="s">
        <v>51</v>
      </c>
      <c r="D24" s="137" t="s">
        <v>52</v>
      </c>
      <c r="E24" s="63">
        <f>-(1545)/1000</f>
        <v>-1.5449999999999999</v>
      </c>
      <c r="F24" s="64">
        <f t="shared" ref="F24:G39" si="5">E24*1.03</f>
        <v>-1.59135</v>
      </c>
      <c r="G24" s="65">
        <f t="shared" si="5"/>
        <v>-1.6390905</v>
      </c>
      <c r="H24" s="70" t="s">
        <v>53</v>
      </c>
      <c r="I24" s="71"/>
      <c r="J24" s="71"/>
      <c r="K24" s="71"/>
      <c r="L24" s="71"/>
      <c r="M24" s="71"/>
      <c r="N24" s="71"/>
      <c r="O24" s="71"/>
      <c r="P24" s="71"/>
      <c r="Q24" s="71"/>
      <c r="R24" s="71"/>
      <c r="S24" s="71"/>
      <c r="T24" s="71"/>
      <c r="U24" s="71"/>
      <c r="V24" s="1"/>
      <c r="W24" s="1"/>
      <c r="X24" s="1"/>
      <c r="Y24" s="1"/>
      <c r="Z24" s="1"/>
      <c r="AA24" s="1"/>
    </row>
    <row r="25" spans="1:27" x14ac:dyDescent="0.2">
      <c r="A25" s="1"/>
      <c r="B25" s="39"/>
      <c r="C25" s="134" t="s">
        <v>54</v>
      </c>
      <c r="D25" s="137" t="s">
        <v>55</v>
      </c>
      <c r="E25" s="63">
        <f>-(494.4)/1000</f>
        <v>-0.49439999999999995</v>
      </c>
      <c r="F25" s="64">
        <f t="shared" si="5"/>
        <v>-0.50923199999999991</v>
      </c>
      <c r="G25" s="65">
        <f t="shared" si="5"/>
        <v>-0.52450895999999991</v>
      </c>
      <c r="H25" s="70" t="s">
        <v>53</v>
      </c>
      <c r="I25" s="71"/>
      <c r="J25" s="71"/>
      <c r="K25" s="71"/>
      <c r="L25" s="71"/>
      <c r="M25" s="71"/>
      <c r="N25" s="71"/>
      <c r="O25" s="71"/>
      <c r="P25" s="71"/>
      <c r="Q25" s="71"/>
      <c r="R25" s="71"/>
      <c r="S25" s="71"/>
      <c r="T25" s="71"/>
      <c r="U25" s="71"/>
      <c r="V25" s="1"/>
      <c r="W25" s="1"/>
      <c r="X25" s="1"/>
      <c r="Y25" s="1"/>
      <c r="Z25" s="1"/>
      <c r="AA25" s="1"/>
    </row>
    <row r="26" spans="1:27" ht="42.75" x14ac:dyDescent="0.2">
      <c r="A26" s="1"/>
      <c r="B26" s="39"/>
      <c r="C26" s="134" t="s">
        <v>56</v>
      </c>
      <c r="D26" s="137" t="s">
        <v>57</v>
      </c>
      <c r="E26" s="63">
        <f>-(9954.3)/1000</f>
        <v>-9.9542999999999999</v>
      </c>
      <c r="F26" s="64">
        <f t="shared" si="5"/>
        <v>-10.252929</v>
      </c>
      <c r="G26" s="65">
        <f t="shared" si="5"/>
        <v>-10.560516870000001</v>
      </c>
      <c r="H26" s="75" t="s">
        <v>58</v>
      </c>
      <c r="I26" s="71"/>
      <c r="J26" s="71"/>
      <c r="K26" s="71"/>
      <c r="L26" s="71"/>
      <c r="M26" s="71"/>
      <c r="N26" s="71"/>
      <c r="O26" s="71"/>
      <c r="P26" s="71"/>
      <c r="Q26" s="71"/>
      <c r="R26" s="71"/>
      <c r="S26" s="71"/>
      <c r="T26" s="71"/>
      <c r="U26" s="71"/>
      <c r="V26" s="1"/>
      <c r="W26" s="1"/>
      <c r="X26" s="1"/>
      <c r="Y26" s="1"/>
      <c r="Z26" s="1"/>
      <c r="AA26" s="1"/>
    </row>
    <row r="27" spans="1:27" x14ac:dyDescent="0.2">
      <c r="A27" s="1"/>
      <c r="B27" s="39"/>
      <c r="C27" s="134" t="s">
        <v>59</v>
      </c>
      <c r="D27" s="137" t="s">
        <v>60</v>
      </c>
      <c r="E27" s="63">
        <f>-(1030)/1000</f>
        <v>-1.03</v>
      </c>
      <c r="F27" s="64">
        <f t="shared" si="5"/>
        <v>-1.0609</v>
      </c>
      <c r="G27" s="65">
        <f t="shared" si="5"/>
        <v>-1.092727</v>
      </c>
      <c r="H27" s="70" t="s">
        <v>53</v>
      </c>
      <c r="I27" s="71"/>
      <c r="J27" s="71"/>
      <c r="K27" s="71"/>
      <c r="L27" s="71"/>
      <c r="M27" s="71"/>
      <c r="N27" s="71"/>
      <c r="O27" s="71"/>
      <c r="P27" s="71"/>
      <c r="Q27" s="71"/>
      <c r="R27" s="71"/>
      <c r="S27" s="71"/>
      <c r="T27" s="71"/>
      <c r="U27" s="71"/>
      <c r="V27" s="1"/>
      <c r="W27" s="1"/>
      <c r="X27" s="1"/>
      <c r="Y27" s="1"/>
      <c r="Z27" s="1"/>
      <c r="AA27" s="1"/>
    </row>
    <row r="28" spans="1:27" x14ac:dyDescent="0.2">
      <c r="A28" s="1"/>
      <c r="B28" s="39"/>
      <c r="C28" s="134" t="s">
        <v>61</v>
      </c>
      <c r="D28" s="137" t="s">
        <v>62</v>
      </c>
      <c r="E28" s="63">
        <f>-(465.5188)/1000</f>
        <v>-0.46551880000000001</v>
      </c>
      <c r="F28" s="64">
        <f t="shared" si="5"/>
        <v>-0.479484364</v>
      </c>
      <c r="G28" s="65">
        <f t="shared" si="5"/>
        <v>-0.49386889492000002</v>
      </c>
      <c r="H28" s="70" t="s">
        <v>50</v>
      </c>
      <c r="I28" s="71"/>
      <c r="J28" s="71"/>
      <c r="K28" s="71"/>
      <c r="L28" s="71"/>
      <c r="M28" s="71"/>
      <c r="N28" s="71"/>
      <c r="O28" s="71"/>
      <c r="P28" s="71"/>
      <c r="Q28" s="71"/>
      <c r="R28" s="71"/>
      <c r="S28" s="71"/>
      <c r="T28" s="71"/>
      <c r="U28" s="71"/>
      <c r="V28" s="1"/>
      <c r="W28" s="1"/>
      <c r="X28" s="1"/>
      <c r="Y28" s="1"/>
      <c r="Z28" s="1"/>
      <c r="AA28" s="1"/>
    </row>
    <row r="29" spans="1:27" x14ac:dyDescent="0.2">
      <c r="A29" s="1"/>
      <c r="B29" s="39"/>
      <c r="C29" s="134" t="s">
        <v>63</v>
      </c>
      <c r="D29" s="137" t="s">
        <v>64</v>
      </c>
      <c r="E29" s="63">
        <f>-(33869.8299)/1000</f>
        <v>-33.869829899999999</v>
      </c>
      <c r="F29" s="64">
        <f t="shared" si="5"/>
        <v>-34.885924797000001</v>
      </c>
      <c r="G29" s="65">
        <f t="shared" si="5"/>
        <v>-35.932502540910001</v>
      </c>
      <c r="H29" s="70" t="s">
        <v>65</v>
      </c>
      <c r="I29" s="71"/>
      <c r="J29" s="71"/>
      <c r="K29" s="71"/>
      <c r="L29" s="71"/>
      <c r="M29" s="71"/>
      <c r="N29" s="71"/>
      <c r="O29" s="71"/>
      <c r="P29" s="71"/>
      <c r="Q29" s="71"/>
      <c r="R29" s="71"/>
      <c r="S29" s="71"/>
      <c r="T29" s="71"/>
      <c r="U29" s="71"/>
      <c r="V29" s="1"/>
      <c r="W29" s="1"/>
      <c r="X29" s="1"/>
      <c r="Y29" s="1"/>
      <c r="Z29" s="1"/>
      <c r="AA29" s="1"/>
    </row>
    <row r="30" spans="1:27" x14ac:dyDescent="0.2">
      <c r="A30" s="1"/>
      <c r="B30" s="39"/>
      <c r="C30" s="134" t="s">
        <v>66</v>
      </c>
      <c r="D30" s="137" t="s">
        <v>67</v>
      </c>
      <c r="E30" s="63">
        <f>-(101.97)/1000</f>
        <v>-0.10197000000000001</v>
      </c>
      <c r="F30" s="64">
        <f t="shared" si="5"/>
        <v>-0.10502910000000001</v>
      </c>
      <c r="G30" s="65">
        <f t="shared" si="5"/>
        <v>-0.10817997300000001</v>
      </c>
      <c r="H30" s="70"/>
      <c r="I30" s="71"/>
      <c r="J30" s="71"/>
      <c r="K30" s="71"/>
      <c r="L30" s="71"/>
      <c r="M30" s="71"/>
      <c r="N30" s="71"/>
      <c r="O30" s="71"/>
      <c r="P30" s="71"/>
      <c r="Q30" s="71"/>
      <c r="R30" s="71"/>
      <c r="S30" s="71"/>
      <c r="T30" s="71"/>
      <c r="U30" s="71"/>
      <c r="V30" s="1"/>
      <c r="W30" s="1"/>
      <c r="X30" s="1"/>
      <c r="Y30" s="1"/>
      <c r="Z30" s="1"/>
      <c r="AA30" s="1"/>
    </row>
    <row r="31" spans="1:27" x14ac:dyDescent="0.2">
      <c r="A31" s="1"/>
      <c r="B31" s="39"/>
      <c r="C31" s="134" t="s">
        <v>68</v>
      </c>
      <c r="D31" s="137" t="s">
        <v>69</v>
      </c>
      <c r="E31" s="63">
        <f>-(1545)/1000</f>
        <v>-1.5449999999999999</v>
      </c>
      <c r="F31" s="64">
        <f t="shared" si="5"/>
        <v>-1.59135</v>
      </c>
      <c r="G31" s="65">
        <f t="shared" si="5"/>
        <v>-1.6390905</v>
      </c>
      <c r="H31" s="70" t="s">
        <v>53</v>
      </c>
      <c r="I31" s="71"/>
      <c r="J31" s="71"/>
      <c r="K31" s="71"/>
      <c r="L31" s="71"/>
      <c r="M31" s="71"/>
      <c r="N31" s="71"/>
      <c r="O31" s="71"/>
      <c r="P31" s="71"/>
      <c r="Q31" s="71"/>
      <c r="R31" s="71"/>
      <c r="S31" s="71"/>
      <c r="T31" s="71"/>
      <c r="U31" s="71"/>
      <c r="V31" s="1"/>
      <c r="W31" s="1"/>
      <c r="X31" s="1"/>
      <c r="Y31" s="1"/>
      <c r="Z31" s="1"/>
      <c r="AA31" s="1"/>
    </row>
    <row r="32" spans="1:27" ht="42.75" x14ac:dyDescent="0.2">
      <c r="A32" s="1"/>
      <c r="B32" s="39"/>
      <c r="C32" s="134" t="s">
        <v>70</v>
      </c>
      <c r="D32" s="137" t="s">
        <v>71</v>
      </c>
      <c r="E32" s="63">
        <f>(-3090-17495)/1000</f>
        <v>-20.585000000000001</v>
      </c>
      <c r="F32" s="64">
        <f t="shared" si="5"/>
        <v>-21.202550000000002</v>
      </c>
      <c r="G32" s="65">
        <f t="shared" si="5"/>
        <v>-21.838626500000004</v>
      </c>
      <c r="H32" s="70" t="s">
        <v>72</v>
      </c>
      <c r="I32" s="71"/>
      <c r="J32" s="71"/>
      <c r="K32" s="71"/>
      <c r="L32" s="71"/>
      <c r="M32" s="71"/>
      <c r="N32" s="71"/>
      <c r="O32" s="71"/>
      <c r="P32" s="71"/>
      <c r="Q32" s="71"/>
      <c r="R32" s="71"/>
      <c r="S32" s="71"/>
      <c r="T32" s="71"/>
      <c r="U32" s="71"/>
      <c r="V32" s="1"/>
      <c r="W32" s="1"/>
      <c r="X32" s="1"/>
      <c r="Y32" s="1"/>
      <c r="Z32" s="1"/>
      <c r="AA32" s="1"/>
    </row>
    <row r="33" spans="1:27" ht="57" x14ac:dyDescent="0.2">
      <c r="A33" s="1"/>
      <c r="B33" s="39"/>
      <c r="C33" s="134" t="s">
        <v>73</v>
      </c>
      <c r="D33" s="137" t="s">
        <v>74</v>
      </c>
      <c r="E33" s="63">
        <f>-(13925.6)/1000</f>
        <v>-13.925600000000001</v>
      </c>
      <c r="F33" s="64">
        <f t="shared" si="5"/>
        <v>-14.343368000000002</v>
      </c>
      <c r="G33" s="65">
        <f t="shared" si="5"/>
        <v>-14.773669040000001</v>
      </c>
      <c r="H33" s="70" t="s">
        <v>75</v>
      </c>
      <c r="I33" s="71"/>
      <c r="J33" s="71"/>
      <c r="K33" s="71"/>
      <c r="L33" s="71"/>
      <c r="M33" s="71"/>
      <c r="N33" s="71"/>
      <c r="O33" s="71"/>
      <c r="P33" s="71"/>
      <c r="Q33" s="71"/>
      <c r="R33" s="71"/>
      <c r="S33" s="71"/>
      <c r="T33" s="71"/>
      <c r="U33" s="71"/>
      <c r="V33" s="1"/>
      <c r="W33" s="1"/>
      <c r="X33" s="1"/>
      <c r="Y33" s="1"/>
      <c r="Z33" s="1"/>
      <c r="AA33" s="1"/>
    </row>
    <row r="34" spans="1:27" x14ac:dyDescent="0.2">
      <c r="A34" s="1"/>
      <c r="B34" s="39"/>
      <c r="C34" s="134" t="s">
        <v>76</v>
      </c>
      <c r="D34" s="137" t="s">
        <v>77</v>
      </c>
      <c r="E34" s="63">
        <f>-(7.3542)/1000</f>
        <v>-7.3542E-3</v>
      </c>
      <c r="F34" s="64">
        <f t="shared" si="5"/>
        <v>-7.5748259999999998E-3</v>
      </c>
      <c r="G34" s="65">
        <f t="shared" si="5"/>
        <v>-7.8020707799999998E-3</v>
      </c>
      <c r="H34" s="70"/>
      <c r="I34" s="71"/>
      <c r="J34" s="71"/>
      <c r="K34" s="71"/>
      <c r="L34" s="71"/>
      <c r="M34" s="71"/>
      <c r="N34" s="71"/>
      <c r="O34" s="71"/>
      <c r="P34" s="71"/>
      <c r="Q34" s="71"/>
      <c r="R34" s="71"/>
      <c r="S34" s="71"/>
      <c r="T34" s="71"/>
      <c r="U34" s="71"/>
      <c r="V34" s="1"/>
      <c r="W34" s="1"/>
      <c r="X34" s="1"/>
      <c r="Y34" s="1"/>
      <c r="Z34" s="1"/>
      <c r="AA34" s="1"/>
    </row>
    <row r="35" spans="1:27" x14ac:dyDescent="0.2">
      <c r="A35" s="1"/>
      <c r="B35" s="39"/>
      <c r="C35" s="134" t="s">
        <v>78</v>
      </c>
      <c r="D35" s="137" t="s">
        <v>79</v>
      </c>
      <c r="E35" s="63">
        <f>-(824)/1000</f>
        <v>-0.82399999999999995</v>
      </c>
      <c r="F35" s="64">
        <f t="shared" si="5"/>
        <v>-0.84872000000000003</v>
      </c>
      <c r="G35" s="65">
        <f t="shared" si="5"/>
        <v>-0.8741816</v>
      </c>
      <c r="H35" s="70" t="s">
        <v>53</v>
      </c>
      <c r="I35" s="71"/>
      <c r="J35" s="71"/>
      <c r="K35" s="71"/>
      <c r="L35" s="71"/>
      <c r="M35" s="71"/>
      <c r="N35" s="71"/>
      <c r="O35" s="71"/>
      <c r="P35" s="71"/>
      <c r="Q35" s="71"/>
      <c r="R35" s="71"/>
      <c r="S35" s="71"/>
      <c r="T35" s="71"/>
      <c r="U35" s="71"/>
      <c r="V35" s="1"/>
      <c r="W35" s="1"/>
      <c r="X35" s="1"/>
      <c r="Y35" s="1"/>
      <c r="Z35" s="1"/>
      <c r="AA35" s="1"/>
    </row>
    <row r="36" spans="1:27" x14ac:dyDescent="0.2">
      <c r="A36" s="1"/>
      <c r="B36" s="39"/>
      <c r="C36" s="134" t="s">
        <v>80</v>
      </c>
      <c r="D36" s="137" t="s">
        <v>81</v>
      </c>
      <c r="E36" s="63">
        <f>-(4940.395)/1000</f>
        <v>-4.9403950000000005</v>
      </c>
      <c r="F36" s="64">
        <f t="shared" si="5"/>
        <v>-5.0886068500000006</v>
      </c>
      <c r="G36" s="65">
        <f t="shared" si="5"/>
        <v>-5.2412650555000004</v>
      </c>
      <c r="H36" s="70" t="s">
        <v>53</v>
      </c>
      <c r="I36" s="71"/>
      <c r="J36" s="71"/>
      <c r="K36" s="71"/>
      <c r="L36" s="71"/>
      <c r="M36" s="71"/>
      <c r="N36" s="71"/>
      <c r="O36" s="71"/>
      <c r="P36" s="71"/>
      <c r="Q36" s="71"/>
      <c r="R36" s="71"/>
      <c r="S36" s="71"/>
      <c r="T36" s="71"/>
      <c r="U36" s="71"/>
      <c r="V36" s="1"/>
      <c r="W36" s="1"/>
      <c r="X36" s="1"/>
      <c r="Y36" s="1"/>
      <c r="Z36" s="1"/>
      <c r="AA36" s="1"/>
    </row>
    <row r="37" spans="1:27" x14ac:dyDescent="0.2">
      <c r="A37" s="1"/>
      <c r="B37" s="39"/>
      <c r="C37" s="134" t="s">
        <v>82</v>
      </c>
      <c r="D37" s="137" t="s">
        <v>83</v>
      </c>
      <c r="E37" s="63">
        <f>-(6000)/1000</f>
        <v>-6</v>
      </c>
      <c r="F37" s="64">
        <f t="shared" si="5"/>
        <v>-6.18</v>
      </c>
      <c r="G37" s="65">
        <f t="shared" si="5"/>
        <v>-6.3654000000000002</v>
      </c>
      <c r="H37" s="70" t="s">
        <v>53</v>
      </c>
      <c r="I37" s="71"/>
      <c r="J37" s="71"/>
      <c r="K37" s="71"/>
      <c r="L37" s="71"/>
      <c r="M37" s="71"/>
      <c r="N37" s="71"/>
      <c r="O37" s="71"/>
      <c r="P37" s="71"/>
      <c r="Q37" s="71"/>
      <c r="R37" s="71"/>
      <c r="S37" s="71"/>
      <c r="T37" s="71"/>
      <c r="U37" s="71"/>
      <c r="V37" s="1"/>
      <c r="W37" s="1"/>
      <c r="X37" s="1"/>
      <c r="Y37" s="1"/>
      <c r="Z37" s="1"/>
      <c r="AA37" s="1"/>
    </row>
    <row r="38" spans="1:27" ht="42.75" x14ac:dyDescent="0.2">
      <c r="A38" s="1"/>
      <c r="B38" s="39"/>
      <c r="C38" s="134" t="s">
        <v>84</v>
      </c>
      <c r="D38" s="137" t="s">
        <v>85</v>
      </c>
      <c r="E38" s="63">
        <f>-(6000)/1000</f>
        <v>-6</v>
      </c>
      <c r="F38" s="64">
        <f t="shared" si="5"/>
        <v>-6.18</v>
      </c>
      <c r="G38" s="65">
        <f t="shared" si="5"/>
        <v>-6.3654000000000002</v>
      </c>
      <c r="H38" s="70" t="s">
        <v>86</v>
      </c>
      <c r="I38" s="71"/>
      <c r="J38" s="71"/>
      <c r="K38" s="71"/>
      <c r="L38" s="71"/>
      <c r="M38" s="71"/>
      <c r="N38" s="71"/>
      <c r="O38" s="71"/>
      <c r="P38" s="71"/>
      <c r="Q38" s="71"/>
      <c r="R38" s="71"/>
      <c r="S38" s="71"/>
      <c r="T38" s="71"/>
      <c r="U38" s="71"/>
      <c r="V38" s="1"/>
      <c r="W38" s="1"/>
      <c r="X38" s="1"/>
      <c r="Y38" s="1"/>
      <c r="Z38" s="1"/>
      <c r="AA38" s="1"/>
    </row>
    <row r="39" spans="1:27" ht="85.5" x14ac:dyDescent="0.2">
      <c r="A39" s="1"/>
      <c r="B39" s="39"/>
      <c r="C39" s="134" t="s">
        <v>87</v>
      </c>
      <c r="D39" s="137" t="s">
        <v>88</v>
      </c>
      <c r="E39" s="63">
        <f>-(65150.4)/1000</f>
        <v>-65.150400000000005</v>
      </c>
      <c r="F39" s="64">
        <f>E39</f>
        <v>-65.150400000000005</v>
      </c>
      <c r="G39" s="65">
        <f t="shared" si="5"/>
        <v>-67.104912000000013</v>
      </c>
      <c r="H39" s="70" t="s">
        <v>89</v>
      </c>
      <c r="I39" s="71"/>
      <c r="J39" s="71"/>
      <c r="K39" s="71"/>
      <c r="L39" s="71"/>
      <c r="M39" s="71"/>
      <c r="N39" s="71"/>
      <c r="O39" s="71"/>
      <c r="P39" s="71"/>
      <c r="Q39" s="71"/>
      <c r="R39" s="71"/>
      <c r="S39" s="71"/>
      <c r="T39" s="71"/>
      <c r="U39" s="71"/>
      <c r="V39" s="1"/>
      <c r="W39" s="1"/>
      <c r="X39" s="1"/>
      <c r="Y39" s="1"/>
      <c r="Z39" s="1"/>
      <c r="AA39" s="1"/>
    </row>
    <row r="40" spans="1:27" x14ac:dyDescent="0.2">
      <c r="A40" s="1"/>
      <c r="B40" s="39"/>
      <c r="C40" s="134" t="s">
        <v>90</v>
      </c>
      <c r="D40" s="137" t="s">
        <v>91</v>
      </c>
      <c r="E40" s="63">
        <f>-((60000-31659.49)+31659.49)/1000</f>
        <v>-60</v>
      </c>
      <c r="F40" s="64">
        <f>E40</f>
        <v>-60</v>
      </c>
      <c r="G40" s="65">
        <f t="shared" ref="G40:G49" si="6">F40*1.03</f>
        <v>-61.800000000000004</v>
      </c>
      <c r="H40" s="70" t="s">
        <v>53</v>
      </c>
      <c r="I40" s="71"/>
      <c r="J40" s="71"/>
      <c r="K40" s="71"/>
      <c r="L40" s="71"/>
      <c r="M40" s="71"/>
      <c r="N40" s="71"/>
      <c r="O40" s="71"/>
      <c r="P40" s="71"/>
      <c r="Q40" s="71"/>
      <c r="R40" s="71"/>
      <c r="S40" s="71"/>
      <c r="T40" s="71"/>
      <c r="U40" s="71"/>
      <c r="V40" s="1"/>
      <c r="W40" s="1"/>
      <c r="X40" s="1"/>
      <c r="Y40" s="1"/>
      <c r="Z40" s="1"/>
      <c r="AA40" s="1"/>
    </row>
    <row r="41" spans="1:27" x14ac:dyDescent="0.2">
      <c r="A41" s="1"/>
      <c r="B41" s="39"/>
      <c r="C41" s="134" t="s">
        <v>92</v>
      </c>
      <c r="D41" s="137" t="s">
        <v>93</v>
      </c>
      <c r="E41" s="63">
        <f>-(12360)/1000</f>
        <v>-12.36</v>
      </c>
      <c r="F41" s="64">
        <f>E41</f>
        <v>-12.36</v>
      </c>
      <c r="G41" s="65">
        <f t="shared" si="6"/>
        <v>-12.7308</v>
      </c>
      <c r="H41" s="70" t="s">
        <v>94</v>
      </c>
      <c r="I41" s="71"/>
      <c r="J41" s="71"/>
      <c r="K41" s="71"/>
      <c r="L41" s="71"/>
      <c r="M41" s="71"/>
      <c r="N41" s="71"/>
      <c r="O41" s="71"/>
      <c r="P41" s="71"/>
      <c r="Q41" s="71"/>
      <c r="R41" s="71"/>
      <c r="S41" s="71"/>
      <c r="T41" s="71"/>
      <c r="U41" s="71"/>
      <c r="V41" s="1"/>
      <c r="W41" s="1"/>
      <c r="X41" s="1"/>
      <c r="Y41" s="1"/>
      <c r="Z41" s="1"/>
      <c r="AA41" s="1"/>
    </row>
    <row r="42" spans="1:27" ht="42.75" x14ac:dyDescent="0.2">
      <c r="A42" s="1"/>
      <c r="B42" s="39"/>
      <c r="C42" s="134" t="s">
        <v>95</v>
      </c>
      <c r="D42" s="137" t="s">
        <v>96</v>
      </c>
      <c r="E42" s="63">
        <f>-(40000)/1000</f>
        <v>-40</v>
      </c>
      <c r="F42" s="64">
        <f>E42</f>
        <v>-40</v>
      </c>
      <c r="G42" s="65">
        <f t="shared" si="6"/>
        <v>-41.2</v>
      </c>
      <c r="H42" s="70" t="s">
        <v>97</v>
      </c>
      <c r="I42" s="71"/>
      <c r="J42" s="71"/>
      <c r="K42" s="71"/>
      <c r="L42" s="71"/>
      <c r="M42" s="71"/>
      <c r="N42" s="71"/>
      <c r="O42" s="71"/>
      <c r="P42" s="71"/>
      <c r="Q42" s="71"/>
      <c r="R42" s="71"/>
      <c r="S42" s="71"/>
      <c r="T42" s="71"/>
      <c r="U42" s="71"/>
      <c r="V42" s="1"/>
      <c r="W42" s="1"/>
      <c r="X42" s="1"/>
      <c r="Y42" s="1"/>
      <c r="Z42" s="1"/>
      <c r="AA42" s="1"/>
    </row>
    <row r="43" spans="1:27" ht="42.75" x14ac:dyDescent="0.2">
      <c r="A43" s="1"/>
      <c r="B43" s="39"/>
      <c r="C43" s="134" t="s">
        <v>98</v>
      </c>
      <c r="D43" s="137" t="s">
        <v>99</v>
      </c>
      <c r="E43" s="63">
        <f>-((53344.52+22454))/1000</f>
        <v>-75.798519999999996</v>
      </c>
      <c r="F43" s="64">
        <f>E43*1.03</f>
        <v>-78.072475600000004</v>
      </c>
      <c r="G43" s="65">
        <f t="shared" si="6"/>
        <v>-80.414649868000012</v>
      </c>
      <c r="H43" s="70" t="s">
        <v>100</v>
      </c>
      <c r="I43" s="71"/>
      <c r="J43" s="71"/>
      <c r="K43" s="71"/>
      <c r="L43" s="71"/>
      <c r="M43" s="71"/>
      <c r="N43" s="71"/>
      <c r="O43" s="71"/>
      <c r="P43" s="71"/>
      <c r="Q43" s="71"/>
      <c r="R43" s="71"/>
      <c r="S43" s="71"/>
      <c r="T43" s="71"/>
      <c r="U43" s="71"/>
      <c r="V43" s="1"/>
      <c r="W43" s="1"/>
      <c r="X43" s="1"/>
      <c r="Y43" s="1"/>
      <c r="Z43" s="1"/>
      <c r="AA43" s="1"/>
    </row>
    <row r="44" spans="1:27" x14ac:dyDescent="0.2">
      <c r="A44" s="1"/>
      <c r="B44" s="39"/>
      <c r="C44" s="134" t="s">
        <v>101</v>
      </c>
      <c r="D44" s="137" t="s">
        <v>102</v>
      </c>
      <c r="E44" s="63">
        <f>-(7966.432)/1000</f>
        <v>-7.9664320000000002</v>
      </c>
      <c r="F44" s="64">
        <f>E44*1.03</f>
        <v>-8.2054249600000002</v>
      </c>
      <c r="G44" s="65">
        <f t="shared" si="6"/>
        <v>-8.4515877088</v>
      </c>
      <c r="H44" s="70" t="s">
        <v>103</v>
      </c>
      <c r="I44" s="71"/>
      <c r="J44" s="71"/>
      <c r="K44" s="71"/>
      <c r="L44" s="71"/>
      <c r="M44" s="71"/>
      <c r="N44" s="71"/>
      <c r="O44" s="71"/>
      <c r="P44" s="71"/>
      <c r="Q44" s="71"/>
      <c r="R44" s="71"/>
      <c r="S44" s="71"/>
      <c r="T44" s="71"/>
      <c r="U44" s="71"/>
      <c r="V44" s="1"/>
      <c r="W44" s="1"/>
      <c r="X44" s="1"/>
      <c r="Y44" s="1"/>
      <c r="Z44" s="1"/>
      <c r="AA44" s="1"/>
    </row>
    <row r="45" spans="1:27" x14ac:dyDescent="0.2">
      <c r="A45" s="1"/>
      <c r="B45" s="39"/>
      <c r="C45" s="134" t="s">
        <v>104</v>
      </c>
      <c r="D45" s="137" t="s">
        <v>105</v>
      </c>
      <c r="E45" s="63">
        <f>-(453.5)/1000</f>
        <v>-0.45350000000000001</v>
      </c>
      <c r="F45" s="64">
        <f>E45*1.03</f>
        <v>-0.46710500000000005</v>
      </c>
      <c r="G45" s="65">
        <f t="shared" si="6"/>
        <v>-0.48111815000000008</v>
      </c>
      <c r="H45" s="70" t="s">
        <v>106</v>
      </c>
      <c r="I45" s="71"/>
      <c r="J45" s="71"/>
      <c r="K45" s="71"/>
      <c r="L45" s="71"/>
      <c r="M45" s="71"/>
      <c r="N45" s="71"/>
      <c r="O45" s="71"/>
      <c r="P45" s="71"/>
      <c r="Q45" s="71"/>
      <c r="R45" s="71"/>
      <c r="S45" s="71"/>
      <c r="T45" s="71"/>
      <c r="U45" s="71"/>
      <c r="V45" s="1"/>
      <c r="W45" s="1"/>
      <c r="X45" s="1"/>
      <c r="Y45" s="1"/>
      <c r="Z45" s="1"/>
      <c r="AA45" s="1"/>
    </row>
    <row r="46" spans="1:27" x14ac:dyDescent="0.2">
      <c r="A46" s="1"/>
      <c r="B46" s="39"/>
      <c r="C46" s="134" t="s">
        <v>107</v>
      </c>
      <c r="D46" s="137" t="s">
        <v>108</v>
      </c>
      <c r="E46" s="63">
        <f>-(5000)/1000</f>
        <v>-5</v>
      </c>
      <c r="F46" s="64">
        <f>E46</f>
        <v>-5</v>
      </c>
      <c r="G46" s="65">
        <f t="shared" si="6"/>
        <v>-5.15</v>
      </c>
      <c r="H46" s="70" t="s">
        <v>109</v>
      </c>
      <c r="I46" s="71"/>
      <c r="J46" s="71"/>
      <c r="K46" s="71"/>
      <c r="L46" s="71"/>
      <c r="M46" s="71"/>
      <c r="N46" s="71"/>
      <c r="O46" s="71"/>
      <c r="P46" s="71"/>
      <c r="Q46" s="71"/>
      <c r="R46" s="71"/>
      <c r="S46" s="71"/>
      <c r="T46" s="71"/>
      <c r="U46" s="71"/>
      <c r="V46" s="1"/>
      <c r="W46" s="1"/>
      <c r="X46" s="1"/>
      <c r="Y46" s="1"/>
      <c r="Z46" s="1"/>
      <c r="AA46" s="1"/>
    </row>
    <row r="47" spans="1:27" x14ac:dyDescent="0.2">
      <c r="A47" s="1"/>
      <c r="B47" s="39"/>
      <c r="C47" s="134" t="s">
        <v>110</v>
      </c>
      <c r="D47" s="137" t="s">
        <v>111</v>
      </c>
      <c r="E47" s="63">
        <f>-(1854)/1000</f>
        <v>-1.8540000000000001</v>
      </c>
      <c r="F47" s="64">
        <f>E47</f>
        <v>-1.8540000000000001</v>
      </c>
      <c r="G47" s="65">
        <f t="shared" si="6"/>
        <v>-1.9096200000000001</v>
      </c>
      <c r="H47" s="70" t="s">
        <v>94</v>
      </c>
      <c r="I47" s="71"/>
      <c r="J47" s="71"/>
      <c r="K47" s="71"/>
      <c r="L47" s="71"/>
      <c r="M47" s="71"/>
      <c r="N47" s="71"/>
      <c r="O47" s="71"/>
      <c r="P47" s="71"/>
      <c r="Q47" s="71"/>
      <c r="R47" s="71"/>
      <c r="S47" s="71"/>
      <c r="T47" s="71"/>
      <c r="U47" s="71"/>
      <c r="V47" s="1"/>
      <c r="W47" s="1"/>
      <c r="X47" s="1"/>
      <c r="Y47" s="1"/>
      <c r="Z47" s="1"/>
      <c r="AA47" s="1"/>
    </row>
    <row r="48" spans="1:27" x14ac:dyDescent="0.2">
      <c r="A48" s="1"/>
      <c r="B48" s="39"/>
      <c r="C48" s="134" t="s">
        <v>112</v>
      </c>
      <c r="D48" s="137" t="s">
        <v>113</v>
      </c>
      <c r="E48" s="63"/>
      <c r="F48" s="64"/>
      <c r="G48" s="65">
        <f t="shared" si="6"/>
        <v>0</v>
      </c>
      <c r="H48" s="70"/>
      <c r="I48" s="71"/>
      <c r="J48" s="71"/>
      <c r="K48" s="71"/>
      <c r="L48" s="71"/>
      <c r="M48" s="71"/>
      <c r="N48" s="71"/>
      <c r="O48" s="71"/>
      <c r="P48" s="71"/>
      <c r="Q48" s="71"/>
      <c r="R48" s="71"/>
      <c r="S48" s="71"/>
      <c r="T48" s="71"/>
      <c r="U48" s="71"/>
      <c r="V48" s="1"/>
      <c r="W48" s="1"/>
      <c r="X48" s="1"/>
      <c r="Y48" s="1"/>
      <c r="Z48" s="1"/>
      <c r="AA48" s="1"/>
    </row>
    <row r="49" spans="1:27" ht="57" x14ac:dyDescent="0.2">
      <c r="A49" s="1"/>
      <c r="B49" s="39"/>
      <c r="C49" s="132"/>
      <c r="D49" s="137" t="s">
        <v>114</v>
      </c>
      <c r="E49" s="63">
        <f>-(60000)/1000</f>
        <v>-60</v>
      </c>
      <c r="F49" s="64">
        <f>E49</f>
        <v>-60</v>
      </c>
      <c r="G49" s="65">
        <f t="shared" si="6"/>
        <v>-61.800000000000004</v>
      </c>
      <c r="H49" s="70" t="s">
        <v>115</v>
      </c>
      <c r="I49" s="71"/>
      <c r="J49" s="71"/>
      <c r="K49" s="71"/>
      <c r="L49" s="71"/>
      <c r="M49" s="71"/>
      <c r="N49" s="71"/>
      <c r="O49" s="71"/>
      <c r="P49" s="71"/>
      <c r="Q49" s="71"/>
      <c r="R49" s="71"/>
      <c r="S49" s="71"/>
      <c r="T49" s="71"/>
      <c r="U49" s="71"/>
      <c r="V49" s="1"/>
      <c r="W49" s="1"/>
      <c r="X49" s="1"/>
      <c r="Y49" s="1"/>
      <c r="Z49" s="1"/>
      <c r="AA49" s="1"/>
    </row>
    <row r="50" spans="1:27" x14ac:dyDescent="0.2">
      <c r="A50" s="1"/>
      <c r="B50" s="39"/>
      <c r="C50" s="56"/>
      <c r="D50" s="139"/>
      <c r="E50" s="63"/>
      <c r="F50" s="64"/>
      <c r="G50" s="65"/>
      <c r="H50" s="70"/>
      <c r="I50" s="71"/>
      <c r="J50" s="71"/>
      <c r="K50" s="71"/>
      <c r="L50" s="71"/>
      <c r="M50" s="71"/>
      <c r="N50" s="71"/>
      <c r="O50" s="71"/>
      <c r="P50" s="71"/>
      <c r="Q50" s="71"/>
      <c r="R50" s="71"/>
      <c r="S50" s="71"/>
      <c r="T50" s="71"/>
      <c r="U50" s="71"/>
      <c r="V50" s="1"/>
      <c r="W50" s="1"/>
      <c r="X50" s="1"/>
      <c r="Y50" s="1"/>
      <c r="Z50" s="1"/>
      <c r="AA50" s="1"/>
    </row>
    <row r="51" spans="1:27" x14ac:dyDescent="0.2">
      <c r="A51" s="1"/>
      <c r="B51" s="39"/>
      <c r="C51" s="55"/>
      <c r="D51" s="140" t="s">
        <v>116</v>
      </c>
      <c r="E51" s="66">
        <f t="shared" ref="E51:G51" si="7">SUM(E23:E50)</f>
        <v>-430.11223990000002</v>
      </c>
      <c r="F51" s="67">
        <f t="shared" si="7"/>
        <v>-435.68467509700008</v>
      </c>
      <c r="G51" s="68">
        <f t="shared" si="7"/>
        <v>-448.75521534991003</v>
      </c>
      <c r="H51" s="72"/>
      <c r="I51" s="71"/>
      <c r="J51" s="71"/>
      <c r="K51" s="71"/>
      <c r="L51" s="71"/>
      <c r="M51" s="71"/>
      <c r="N51" s="71"/>
      <c r="O51" s="71"/>
      <c r="P51" s="71"/>
      <c r="Q51" s="71"/>
      <c r="R51" s="71"/>
      <c r="S51" s="71"/>
      <c r="T51" s="71"/>
      <c r="U51" s="71"/>
      <c r="V51" s="1"/>
      <c r="W51" s="1"/>
      <c r="X51" s="1"/>
      <c r="Y51" s="1"/>
      <c r="Z51" s="1"/>
      <c r="AA51" s="1"/>
    </row>
    <row r="52" spans="1:27" s="11" customFormat="1" x14ac:dyDescent="0.2">
      <c r="A52" s="5"/>
      <c r="B52" s="45"/>
      <c r="C52" s="56"/>
      <c r="D52" s="139"/>
      <c r="E52" s="63"/>
      <c r="F52" s="64"/>
      <c r="G52" s="65"/>
      <c r="H52" s="70"/>
      <c r="I52" s="73"/>
      <c r="J52" s="73"/>
      <c r="K52" s="73"/>
      <c r="L52" s="73"/>
      <c r="M52" s="73"/>
      <c r="N52" s="73"/>
      <c r="O52" s="73"/>
      <c r="P52" s="73"/>
      <c r="Q52" s="73"/>
      <c r="R52" s="73"/>
      <c r="S52" s="73"/>
      <c r="T52" s="73"/>
      <c r="U52" s="73"/>
      <c r="V52" s="5"/>
      <c r="W52" s="5"/>
      <c r="X52" s="5"/>
      <c r="Y52" s="5"/>
      <c r="Z52" s="5"/>
      <c r="AA52" s="5"/>
    </row>
    <row r="53" spans="1:27" ht="19.5" customHeight="1" x14ac:dyDescent="0.2">
      <c r="A53" s="1"/>
      <c r="B53" s="39"/>
      <c r="C53" s="55"/>
      <c r="D53" s="140" t="s">
        <v>117</v>
      </c>
      <c r="E53" s="66">
        <f>E16+E21+E51</f>
        <v>134.96576903893748</v>
      </c>
      <c r="F53" s="67">
        <f>F16+F21+F51</f>
        <v>-267.02971593458903</v>
      </c>
      <c r="G53" s="68">
        <f>G16+G21+G51</f>
        <v>1754.9411177915617</v>
      </c>
      <c r="H53" s="72"/>
      <c r="I53" s="71"/>
      <c r="J53" s="71"/>
      <c r="K53" s="71"/>
      <c r="L53" s="71"/>
      <c r="M53" s="71"/>
      <c r="N53" s="71"/>
      <c r="O53" s="71"/>
      <c r="P53" s="71"/>
      <c r="Q53" s="71"/>
      <c r="R53" s="71"/>
      <c r="S53" s="71"/>
      <c r="T53" s="71"/>
      <c r="U53" s="71"/>
      <c r="V53" s="1"/>
      <c r="W53" s="1"/>
      <c r="X53" s="1"/>
      <c r="Y53" s="1"/>
      <c r="Z53" s="1"/>
      <c r="AA53" s="1"/>
    </row>
    <row r="54" spans="1:27" hidden="1" x14ac:dyDescent="0.2">
      <c r="A54" s="1"/>
      <c r="B54" s="1"/>
      <c r="C54" s="5"/>
      <c r="D54" s="5"/>
      <c r="E54" s="8"/>
      <c r="F54" s="9"/>
      <c r="G54" s="10"/>
      <c r="H54" s="72"/>
      <c r="I54" s="71"/>
      <c r="J54" s="71"/>
      <c r="K54" s="71"/>
      <c r="L54" s="71"/>
      <c r="M54" s="71"/>
      <c r="N54" s="71"/>
      <c r="O54" s="71"/>
      <c r="P54" s="71"/>
      <c r="Q54" s="71"/>
      <c r="R54" s="71"/>
      <c r="S54" s="71"/>
      <c r="T54" s="71"/>
      <c r="U54" s="71"/>
      <c r="V54" s="1"/>
      <c r="W54" s="1"/>
      <c r="X54" s="1"/>
      <c r="Y54" s="1"/>
      <c r="Z54" s="1"/>
      <c r="AA54" s="1"/>
    </row>
    <row r="55" spans="1:27" s="17" customFormat="1" hidden="1" x14ac:dyDescent="0.2">
      <c r="A55" s="15"/>
      <c r="B55" s="15"/>
      <c r="C55" s="15"/>
      <c r="D55" s="15" t="s">
        <v>118</v>
      </c>
      <c r="E55" s="6">
        <v>602821.28286796005</v>
      </c>
      <c r="F55" s="7"/>
      <c r="G55" s="16"/>
      <c r="H55" s="75"/>
      <c r="I55" s="76"/>
      <c r="J55" s="76"/>
      <c r="K55" s="76"/>
      <c r="L55" s="76"/>
      <c r="M55" s="76"/>
      <c r="N55" s="76"/>
      <c r="O55" s="76"/>
      <c r="P55" s="76"/>
      <c r="Q55" s="76"/>
      <c r="R55" s="76"/>
      <c r="S55" s="76"/>
      <c r="T55" s="76"/>
      <c r="U55" s="76"/>
      <c r="V55" s="15"/>
      <c r="W55" s="15"/>
      <c r="X55" s="15"/>
      <c r="Y55" s="15"/>
      <c r="Z55" s="15"/>
      <c r="AA55" s="15"/>
    </row>
    <row r="56" spans="1:27" s="17" customFormat="1" hidden="1" x14ac:dyDescent="0.2">
      <c r="A56" s="15"/>
      <c r="B56" s="15"/>
      <c r="C56" s="15"/>
      <c r="D56" s="15" t="s">
        <v>119</v>
      </c>
      <c r="E56" s="6">
        <v>2818112.15</v>
      </c>
      <c r="F56" s="7"/>
      <c r="G56" s="16"/>
      <c r="H56" s="75"/>
      <c r="I56" s="76"/>
      <c r="J56" s="76"/>
      <c r="K56" s="76"/>
      <c r="L56" s="76"/>
      <c r="M56" s="76"/>
      <c r="N56" s="76"/>
      <c r="O56" s="76"/>
      <c r="P56" s="76"/>
      <c r="Q56" s="76"/>
      <c r="R56" s="76"/>
      <c r="S56" s="76"/>
      <c r="T56" s="76"/>
      <c r="U56" s="76"/>
      <c r="V56" s="15"/>
      <c r="W56" s="15"/>
      <c r="X56" s="15"/>
      <c r="Y56" s="15"/>
      <c r="Z56" s="15"/>
      <c r="AA56" s="15"/>
    </row>
    <row r="57" spans="1:27" s="17" customFormat="1" hidden="1" x14ac:dyDescent="0.2">
      <c r="A57" s="15"/>
      <c r="B57" s="15"/>
      <c r="C57" s="15"/>
      <c r="D57" s="15" t="s">
        <v>120</v>
      </c>
      <c r="E57" s="6">
        <v>2571801.4500000002</v>
      </c>
      <c r="F57" s="7"/>
      <c r="G57" s="16"/>
      <c r="H57" s="75"/>
      <c r="I57" s="76"/>
      <c r="J57" s="76"/>
      <c r="K57" s="76"/>
      <c r="L57" s="76"/>
      <c r="M57" s="76"/>
      <c r="N57" s="76"/>
      <c r="O57" s="76"/>
      <c r="P57" s="76"/>
      <c r="Q57" s="76"/>
      <c r="R57" s="76"/>
      <c r="S57" s="76"/>
      <c r="T57" s="76"/>
      <c r="U57" s="76"/>
      <c r="V57" s="15"/>
      <c r="W57" s="15"/>
      <c r="X57" s="15"/>
      <c r="Y57" s="15"/>
      <c r="Z57" s="15"/>
      <c r="AA57" s="15"/>
    </row>
    <row r="58" spans="1:27" s="17" customFormat="1" hidden="1" x14ac:dyDescent="0.2">
      <c r="A58" s="15"/>
      <c r="B58" s="15"/>
      <c r="C58" s="15"/>
      <c r="D58" s="15" t="s">
        <v>16</v>
      </c>
      <c r="E58" s="6">
        <v>840140</v>
      </c>
      <c r="F58" s="7"/>
      <c r="G58" s="16"/>
      <c r="H58" s="75"/>
      <c r="I58" s="76"/>
      <c r="J58" s="76"/>
      <c r="K58" s="76"/>
      <c r="L58" s="76"/>
      <c r="M58" s="76"/>
      <c r="N58" s="76"/>
      <c r="O58" s="76"/>
      <c r="P58" s="76"/>
      <c r="Q58" s="76"/>
      <c r="R58" s="76"/>
      <c r="S58" s="76"/>
      <c r="T58" s="76"/>
      <c r="U58" s="76"/>
      <c r="V58" s="15"/>
      <c r="W58" s="15"/>
      <c r="X58" s="15"/>
      <c r="Y58" s="15"/>
      <c r="Z58" s="15"/>
      <c r="AA58" s="15"/>
    </row>
    <row r="59" spans="1:27" s="17" customFormat="1" hidden="1" x14ac:dyDescent="0.2">
      <c r="A59" s="15"/>
      <c r="B59" s="15"/>
      <c r="C59" s="15"/>
      <c r="D59" s="15" t="s">
        <v>121</v>
      </c>
      <c r="E59" s="6">
        <v>2057000</v>
      </c>
      <c r="F59" s="7"/>
      <c r="G59" s="16"/>
      <c r="H59" s="75"/>
      <c r="I59" s="76"/>
      <c r="J59" s="76"/>
      <c r="K59" s="76"/>
      <c r="L59" s="76"/>
      <c r="M59" s="76"/>
      <c r="N59" s="76"/>
      <c r="O59" s="76"/>
      <c r="P59" s="76"/>
      <c r="Q59" s="76"/>
      <c r="R59" s="76"/>
      <c r="S59" s="76"/>
      <c r="T59" s="76"/>
      <c r="U59" s="76"/>
      <c r="V59" s="15"/>
      <c r="W59" s="15"/>
      <c r="X59" s="15"/>
      <c r="Y59" s="15"/>
      <c r="Z59" s="15"/>
      <c r="AA59" s="15"/>
    </row>
    <row r="60" spans="1:27" s="17" customFormat="1" ht="57" hidden="1" x14ac:dyDescent="0.2">
      <c r="A60" s="15"/>
      <c r="B60" s="15"/>
      <c r="C60" s="15"/>
      <c r="D60" s="15" t="s">
        <v>122</v>
      </c>
      <c r="E60" s="6"/>
      <c r="F60" s="7"/>
      <c r="G60" s="16"/>
      <c r="H60" s="75" t="s">
        <v>123</v>
      </c>
      <c r="I60" s="76"/>
      <c r="J60" s="76"/>
      <c r="K60" s="76"/>
      <c r="L60" s="76"/>
      <c r="M60" s="76"/>
      <c r="N60" s="76"/>
      <c r="O60" s="76"/>
      <c r="P60" s="76"/>
      <c r="Q60" s="76"/>
      <c r="R60" s="76"/>
      <c r="S60" s="76"/>
      <c r="T60" s="76"/>
      <c r="U60" s="76"/>
      <c r="V60" s="15"/>
      <c r="W60" s="15"/>
      <c r="X60" s="15"/>
      <c r="Y60" s="15"/>
      <c r="Z60" s="15"/>
      <c r="AA60" s="15"/>
    </row>
    <row r="61" spans="1:27" ht="4.5" hidden="1" customHeight="1" x14ac:dyDescent="0.2">
      <c r="A61" s="1"/>
      <c r="B61" s="1"/>
      <c r="C61" s="5"/>
      <c r="D61" s="5"/>
      <c r="E61" s="8"/>
      <c r="F61" s="9"/>
      <c r="G61" s="10"/>
      <c r="H61" s="72"/>
      <c r="I61" s="71"/>
      <c r="J61" s="71"/>
      <c r="K61" s="71"/>
      <c r="L61" s="71"/>
      <c r="M61" s="71"/>
      <c r="N61" s="71"/>
      <c r="O61" s="71"/>
      <c r="P61" s="71"/>
      <c r="Q61" s="71"/>
      <c r="R61" s="71"/>
      <c r="S61" s="71"/>
      <c r="T61" s="71"/>
      <c r="U61" s="71"/>
      <c r="V61" s="1"/>
      <c r="W61" s="1"/>
      <c r="X61" s="1"/>
      <c r="Y61" s="1"/>
      <c r="Z61" s="1"/>
      <c r="AA61" s="1"/>
    </row>
    <row r="62" spans="1:27" hidden="1" x14ac:dyDescent="0.2">
      <c r="A62" s="1"/>
      <c r="B62" s="1"/>
      <c r="C62" s="5"/>
      <c r="D62" s="5" t="s">
        <v>124</v>
      </c>
      <c r="E62" s="12">
        <f>SUM(E55:E61)</f>
        <v>8889874.8828679603</v>
      </c>
      <c r="F62" s="13">
        <f t="shared" ref="F62:G62" si="8">SUM(F55:F61)</f>
        <v>0</v>
      </c>
      <c r="G62" s="14">
        <f t="shared" si="8"/>
        <v>0</v>
      </c>
      <c r="H62" s="72"/>
      <c r="I62" s="71"/>
      <c r="J62" s="71"/>
      <c r="K62" s="71"/>
      <c r="L62" s="71"/>
      <c r="M62" s="71"/>
      <c r="N62" s="71"/>
      <c r="O62" s="71"/>
      <c r="P62" s="71"/>
      <c r="Q62" s="71"/>
      <c r="R62" s="71"/>
      <c r="S62" s="71"/>
      <c r="T62" s="71"/>
      <c r="U62" s="71"/>
      <c r="V62" s="1"/>
      <c r="W62" s="1"/>
      <c r="X62" s="1"/>
      <c r="Y62" s="1"/>
      <c r="Z62" s="1"/>
      <c r="AA62" s="1"/>
    </row>
    <row r="63" spans="1:27" s="11" customFormat="1" x14ac:dyDescent="0.2">
      <c r="A63" s="5"/>
      <c r="B63" s="5"/>
      <c r="C63" s="1"/>
      <c r="D63" s="5"/>
      <c r="E63" s="18"/>
      <c r="F63" s="19"/>
      <c r="G63" s="19"/>
      <c r="H63" s="70"/>
      <c r="I63" s="73"/>
      <c r="J63" s="73"/>
      <c r="K63" s="73"/>
      <c r="L63" s="73"/>
      <c r="M63" s="73"/>
      <c r="N63" s="73"/>
      <c r="O63" s="73"/>
      <c r="P63" s="73"/>
      <c r="Q63" s="73"/>
      <c r="R63" s="73"/>
      <c r="S63" s="73"/>
      <c r="T63" s="73"/>
      <c r="U63" s="73"/>
      <c r="V63" s="5"/>
      <c r="W63" s="5"/>
      <c r="X63" s="5"/>
      <c r="Y63" s="5"/>
      <c r="Z63" s="5"/>
      <c r="AA63" s="5"/>
    </row>
    <row r="64" spans="1:27" s="11" customFormat="1" x14ac:dyDescent="0.2">
      <c r="A64" s="5"/>
      <c r="B64" s="5"/>
      <c r="C64" s="1"/>
      <c r="D64" s="1"/>
      <c r="E64" s="19"/>
      <c r="F64" s="19"/>
      <c r="G64" s="19"/>
      <c r="H64" s="70"/>
      <c r="I64" s="73"/>
      <c r="J64" s="73"/>
      <c r="K64" s="73"/>
      <c r="L64" s="73"/>
      <c r="M64" s="73"/>
      <c r="N64" s="73"/>
      <c r="O64" s="73"/>
      <c r="P64" s="73"/>
      <c r="Q64" s="73"/>
      <c r="R64" s="73"/>
      <c r="S64" s="73"/>
      <c r="T64" s="73"/>
      <c r="U64" s="73"/>
      <c r="V64" s="5"/>
      <c r="W64" s="5"/>
      <c r="X64" s="5"/>
      <c r="Y64" s="5"/>
      <c r="Z64" s="5"/>
      <c r="AA64" s="5"/>
    </row>
    <row r="65" spans="1:27" hidden="1" x14ac:dyDescent="0.2">
      <c r="A65" s="1"/>
      <c r="B65" s="1"/>
      <c r="C65" s="20"/>
      <c r="D65" s="20" t="s">
        <v>125</v>
      </c>
      <c r="E65" s="21">
        <v>500109.32420000015</v>
      </c>
      <c r="F65" s="21">
        <v>523031.60414262488</v>
      </c>
      <c r="G65" s="21"/>
      <c r="H65" s="77"/>
      <c r="I65" s="71"/>
      <c r="J65" s="71"/>
      <c r="K65" s="71"/>
      <c r="L65" s="71"/>
      <c r="M65" s="71"/>
      <c r="N65" s="71"/>
      <c r="O65" s="71"/>
      <c r="P65" s="71"/>
      <c r="Q65" s="71"/>
      <c r="R65" s="71"/>
      <c r="S65" s="71"/>
      <c r="T65" s="71"/>
      <c r="U65" s="71"/>
      <c r="V65" s="1"/>
      <c r="W65" s="1"/>
      <c r="X65" s="1"/>
      <c r="Y65" s="1"/>
      <c r="Z65" s="1"/>
      <c r="AA65" s="1"/>
    </row>
    <row r="66" spans="1:27" ht="15.75" x14ac:dyDescent="0.25">
      <c r="A66" s="1"/>
      <c r="B66" s="1"/>
      <c r="C66" s="1"/>
      <c r="D66" s="23" t="s">
        <v>34</v>
      </c>
      <c r="E66" s="22"/>
      <c r="F66" s="22"/>
      <c r="G66" s="22"/>
      <c r="H66" s="70"/>
      <c r="I66" s="71"/>
      <c r="J66" s="71"/>
      <c r="K66" s="71"/>
      <c r="L66" s="71"/>
      <c r="M66" s="71"/>
      <c r="N66" s="71"/>
      <c r="O66" s="71"/>
      <c r="P66" s="71"/>
      <c r="Q66" s="71"/>
      <c r="R66" s="71"/>
      <c r="S66" s="71"/>
      <c r="T66" s="71"/>
      <c r="U66" s="71"/>
      <c r="V66" s="1"/>
      <c r="W66" s="1"/>
      <c r="X66" s="1"/>
      <c r="Y66" s="1"/>
      <c r="Z66" s="1"/>
      <c r="AA66" s="1"/>
    </row>
    <row r="67" spans="1:27" x14ac:dyDescent="0.2">
      <c r="A67" s="1"/>
      <c r="B67" s="1"/>
      <c r="C67" s="1"/>
      <c r="D67" s="71" t="s">
        <v>35</v>
      </c>
      <c r="E67" s="22"/>
      <c r="F67" s="22"/>
      <c r="G67" s="22"/>
      <c r="H67" s="70"/>
      <c r="I67" s="71"/>
      <c r="J67" s="71"/>
      <c r="K67" s="71"/>
      <c r="L67" s="71"/>
      <c r="M67" s="71"/>
      <c r="N67" s="71"/>
      <c r="O67" s="71"/>
      <c r="P67" s="71"/>
      <c r="Q67" s="71"/>
      <c r="R67" s="71"/>
      <c r="S67" s="71"/>
      <c r="T67" s="71"/>
      <c r="U67" s="71"/>
      <c r="V67" s="1"/>
      <c r="W67" s="1"/>
      <c r="X67" s="1"/>
      <c r="Y67" s="1"/>
      <c r="Z67" s="1"/>
      <c r="AA67" s="1"/>
    </row>
    <row r="68" spans="1:27" x14ac:dyDescent="0.2">
      <c r="A68" s="1"/>
      <c r="B68" s="1"/>
      <c r="C68" s="1"/>
      <c r="D68" s="71" t="s">
        <v>36</v>
      </c>
      <c r="E68" s="2"/>
      <c r="F68" s="2"/>
      <c r="G68" s="2"/>
      <c r="H68" s="70"/>
      <c r="I68" s="71"/>
      <c r="J68" s="71"/>
      <c r="K68" s="71"/>
      <c r="L68" s="71"/>
      <c r="M68" s="71"/>
      <c r="N68" s="71"/>
      <c r="O68" s="71"/>
      <c r="P68" s="71"/>
      <c r="Q68" s="71"/>
      <c r="R68" s="71"/>
      <c r="S68" s="71"/>
      <c r="T68" s="71"/>
      <c r="U68" s="71"/>
      <c r="V68" s="1"/>
      <c r="W68" s="1"/>
      <c r="X68" s="1"/>
      <c r="Y68" s="1"/>
      <c r="Z68" s="1"/>
      <c r="AA68" s="1"/>
    </row>
    <row r="69" spans="1:27" x14ac:dyDescent="0.2">
      <c r="A69" s="1"/>
      <c r="B69" s="1"/>
      <c r="C69" s="1"/>
      <c r="D69" s="71" t="s">
        <v>37</v>
      </c>
      <c r="E69" s="2"/>
      <c r="F69" s="2"/>
      <c r="G69" s="2"/>
      <c r="H69" s="70"/>
      <c r="I69" s="71"/>
      <c r="J69" s="71"/>
      <c r="K69" s="71"/>
      <c r="L69" s="71"/>
      <c r="M69" s="71"/>
      <c r="N69" s="71"/>
      <c r="O69" s="71"/>
      <c r="P69" s="71"/>
      <c r="Q69" s="71"/>
      <c r="R69" s="71"/>
      <c r="S69" s="71"/>
      <c r="T69" s="71"/>
      <c r="U69" s="71"/>
      <c r="V69" s="1"/>
      <c r="W69" s="1"/>
      <c r="X69" s="1"/>
      <c r="Y69" s="1"/>
      <c r="Z69" s="1"/>
      <c r="AA69" s="1"/>
    </row>
    <row r="70" spans="1:27" x14ac:dyDescent="0.2">
      <c r="A70" s="1"/>
      <c r="B70" s="1"/>
      <c r="C70" s="1"/>
      <c r="D70" s="71" t="s">
        <v>38</v>
      </c>
      <c r="E70" s="2"/>
      <c r="F70" s="2"/>
      <c r="G70" s="2"/>
      <c r="H70" s="3"/>
      <c r="I70" s="1"/>
      <c r="J70" s="1"/>
      <c r="K70" s="1"/>
      <c r="L70" s="1"/>
      <c r="M70" s="1"/>
      <c r="N70" s="1"/>
      <c r="O70" s="1"/>
      <c r="P70" s="1"/>
      <c r="Q70" s="1"/>
      <c r="R70" s="1"/>
      <c r="S70" s="1"/>
      <c r="T70" s="1"/>
      <c r="U70" s="1"/>
      <c r="V70" s="1"/>
      <c r="W70" s="1"/>
      <c r="X70" s="1"/>
      <c r="Y70" s="1"/>
      <c r="Z70" s="1"/>
      <c r="AA70" s="1"/>
    </row>
    <row r="71" spans="1:27" x14ac:dyDescent="0.2">
      <c r="A71" s="1"/>
      <c r="B71" s="1"/>
      <c r="C71" s="1"/>
      <c r="D71" s="71"/>
      <c r="E71" s="2"/>
      <c r="F71" s="2"/>
      <c r="G71" s="2"/>
      <c r="H71" s="3"/>
      <c r="I71" s="1"/>
      <c r="J71" s="1"/>
      <c r="K71" s="1"/>
      <c r="L71" s="1"/>
      <c r="M71" s="1"/>
      <c r="N71" s="1"/>
      <c r="O71" s="1"/>
      <c r="P71" s="1"/>
      <c r="Q71" s="1"/>
      <c r="R71" s="1"/>
      <c r="S71" s="1"/>
      <c r="T71" s="1"/>
      <c r="U71" s="1"/>
      <c r="V71" s="1"/>
      <c r="W71" s="1"/>
      <c r="X71" s="1"/>
      <c r="Y71" s="1"/>
      <c r="Z71" s="1"/>
      <c r="AA71" s="1"/>
    </row>
    <row r="72" spans="1:27" x14ac:dyDescent="0.2">
      <c r="A72" s="1"/>
      <c r="B72" s="1"/>
      <c r="C72" s="1"/>
      <c r="D72" s="71"/>
      <c r="E72" s="2"/>
      <c r="F72" s="2"/>
      <c r="G72" s="2"/>
      <c r="H72" s="3"/>
      <c r="I72" s="1"/>
      <c r="J72" s="1"/>
      <c r="K72" s="1"/>
      <c r="L72" s="1"/>
      <c r="M72" s="1"/>
      <c r="N72" s="1"/>
      <c r="O72" s="1"/>
      <c r="P72" s="1"/>
      <c r="Q72" s="1"/>
      <c r="R72" s="1"/>
      <c r="S72" s="1"/>
      <c r="T72" s="1"/>
      <c r="U72" s="1"/>
      <c r="V72" s="1"/>
      <c r="W72" s="1"/>
      <c r="X72" s="1"/>
      <c r="Y72" s="1"/>
      <c r="Z72" s="1"/>
      <c r="AA72" s="1"/>
    </row>
    <row r="73" spans="1:27" x14ac:dyDescent="0.2">
      <c r="A73" s="1"/>
      <c r="B73" s="1"/>
      <c r="C73" s="1"/>
      <c r="D73" s="71"/>
      <c r="E73" s="2"/>
      <c r="F73" s="2"/>
      <c r="G73" s="2"/>
      <c r="H73" s="3"/>
      <c r="I73" s="1"/>
      <c r="J73" s="1"/>
      <c r="K73" s="1"/>
      <c r="L73" s="1"/>
      <c r="M73" s="1"/>
      <c r="N73" s="1"/>
      <c r="O73" s="1"/>
      <c r="P73" s="1"/>
      <c r="Q73" s="1"/>
      <c r="R73" s="1"/>
      <c r="S73" s="1"/>
      <c r="T73" s="1"/>
      <c r="U73" s="1"/>
      <c r="V73" s="1"/>
      <c r="W73" s="1"/>
      <c r="X73" s="1"/>
      <c r="Y73" s="1"/>
      <c r="Z73" s="1"/>
      <c r="AA73" s="1"/>
    </row>
    <row r="74" spans="1:27" x14ac:dyDescent="0.2">
      <c r="A74" s="1"/>
      <c r="B74" s="1"/>
      <c r="C74" s="1"/>
      <c r="D74" s="1"/>
      <c r="E74" s="2"/>
      <c r="F74" s="2"/>
      <c r="G74" s="2"/>
      <c r="H74" s="3"/>
      <c r="I74" s="1"/>
      <c r="J74" s="1"/>
      <c r="K74" s="1"/>
      <c r="L74" s="1"/>
      <c r="M74" s="1"/>
      <c r="N74" s="1"/>
      <c r="O74" s="1"/>
      <c r="P74" s="1"/>
      <c r="Q74" s="1"/>
      <c r="R74" s="1"/>
      <c r="S74" s="1"/>
      <c r="T74" s="1"/>
      <c r="U74" s="1"/>
      <c r="V74" s="1"/>
      <c r="W74" s="1"/>
      <c r="X74" s="1"/>
      <c r="Y74" s="1"/>
      <c r="Z74" s="1"/>
      <c r="AA74" s="1"/>
    </row>
    <row r="75" spans="1:27" x14ac:dyDescent="0.2">
      <c r="A75" s="1"/>
      <c r="B75" s="1"/>
      <c r="C75" s="1"/>
      <c r="D75" s="1"/>
      <c r="E75" s="2"/>
      <c r="F75" s="2"/>
      <c r="G75" s="2"/>
      <c r="H75" s="3"/>
      <c r="I75" s="1"/>
      <c r="J75" s="1"/>
      <c r="K75" s="1"/>
      <c r="L75" s="1"/>
      <c r="M75" s="1"/>
      <c r="N75" s="1"/>
      <c r="O75" s="1"/>
      <c r="P75" s="1"/>
      <c r="Q75" s="1"/>
      <c r="R75" s="1"/>
      <c r="S75" s="1"/>
      <c r="T75" s="1"/>
      <c r="U75" s="1"/>
      <c r="V75" s="1"/>
      <c r="W75" s="1"/>
      <c r="X75" s="1"/>
      <c r="Y75" s="1"/>
      <c r="Z75" s="1"/>
      <c r="AA75" s="1"/>
    </row>
    <row r="76" spans="1:27" x14ac:dyDescent="0.2">
      <c r="A76" s="1"/>
      <c r="B76" s="1"/>
      <c r="C76" s="1"/>
      <c r="D76" s="1"/>
      <c r="E76" s="2"/>
      <c r="F76" s="2"/>
      <c r="G76" s="2"/>
      <c r="H76" s="3"/>
      <c r="I76" s="1"/>
      <c r="J76" s="1"/>
      <c r="K76" s="1"/>
      <c r="L76" s="1"/>
      <c r="M76" s="1"/>
      <c r="N76" s="1"/>
      <c r="O76" s="1"/>
      <c r="P76" s="1"/>
      <c r="Q76" s="1"/>
      <c r="R76" s="1"/>
      <c r="S76" s="1"/>
      <c r="T76" s="1"/>
      <c r="U76" s="1"/>
      <c r="V76" s="1"/>
      <c r="W76" s="1"/>
      <c r="X76" s="1"/>
      <c r="Y76" s="1"/>
      <c r="Z76" s="1"/>
      <c r="AA76" s="1"/>
    </row>
    <row r="77" spans="1:27" x14ac:dyDescent="0.2">
      <c r="A77" s="1"/>
      <c r="B77" s="1"/>
      <c r="C77" s="1"/>
      <c r="D77" s="1"/>
      <c r="E77" s="2"/>
      <c r="F77" s="2"/>
      <c r="G77" s="2"/>
      <c r="H77" s="3"/>
      <c r="I77" s="1"/>
      <c r="J77" s="1"/>
      <c r="K77" s="1"/>
      <c r="L77" s="1"/>
      <c r="M77" s="1"/>
      <c r="N77" s="1"/>
      <c r="O77" s="1"/>
      <c r="P77" s="1"/>
      <c r="Q77" s="1"/>
      <c r="R77" s="1"/>
      <c r="S77" s="1"/>
      <c r="T77" s="1"/>
      <c r="U77" s="1"/>
      <c r="V77" s="1"/>
      <c r="W77" s="1"/>
      <c r="X77" s="1"/>
      <c r="Y77" s="1"/>
      <c r="Z77" s="1"/>
      <c r="AA77" s="1"/>
    </row>
    <row r="78" spans="1:27" x14ac:dyDescent="0.2">
      <c r="A78" s="1"/>
      <c r="B78" s="1"/>
      <c r="C78" s="1"/>
      <c r="D78" s="1"/>
      <c r="E78" s="2"/>
      <c r="F78" s="2"/>
      <c r="G78" s="2"/>
      <c r="H78" s="3"/>
      <c r="I78" s="1"/>
      <c r="J78" s="1"/>
      <c r="K78" s="1"/>
      <c r="L78" s="1"/>
      <c r="M78" s="1"/>
      <c r="N78" s="1"/>
      <c r="O78" s="1"/>
      <c r="P78" s="1"/>
      <c r="Q78" s="1"/>
      <c r="R78" s="1"/>
      <c r="S78" s="1"/>
      <c r="T78" s="1"/>
      <c r="U78" s="1"/>
      <c r="V78" s="1"/>
      <c r="W78" s="1"/>
      <c r="X78" s="1"/>
      <c r="Y78" s="1"/>
      <c r="Z78" s="1"/>
      <c r="AA78" s="1"/>
    </row>
    <row r="79" spans="1:27" x14ac:dyDescent="0.2">
      <c r="A79" s="1"/>
      <c r="B79" s="1"/>
      <c r="C79" s="1"/>
      <c r="D79" s="1"/>
      <c r="E79" s="2"/>
      <c r="F79" s="2"/>
      <c r="G79" s="2"/>
      <c r="H79" s="3"/>
      <c r="I79" s="1"/>
      <c r="J79" s="1"/>
      <c r="K79" s="1"/>
      <c r="L79" s="1"/>
      <c r="M79" s="1"/>
      <c r="N79" s="1"/>
      <c r="O79" s="1"/>
      <c r="P79" s="1"/>
      <c r="Q79" s="1"/>
      <c r="R79" s="1"/>
      <c r="S79" s="1"/>
      <c r="T79" s="1"/>
      <c r="U79" s="1"/>
      <c r="V79" s="1"/>
      <c r="W79" s="1"/>
      <c r="X79" s="1"/>
      <c r="Y79" s="1"/>
      <c r="Z79" s="1"/>
      <c r="AA79" s="1"/>
    </row>
    <row r="80" spans="1:27" x14ac:dyDescent="0.2">
      <c r="A80" s="1"/>
      <c r="B80" s="1"/>
      <c r="C80" s="1"/>
      <c r="D80" s="1"/>
      <c r="E80" s="2"/>
      <c r="F80" s="2"/>
      <c r="G80" s="2"/>
      <c r="H80" s="3"/>
      <c r="I80" s="1"/>
      <c r="J80" s="1"/>
      <c r="K80" s="1"/>
      <c r="L80" s="1"/>
      <c r="M80" s="1"/>
      <c r="N80" s="1"/>
      <c r="O80" s="1"/>
      <c r="P80" s="1"/>
      <c r="Q80" s="1"/>
      <c r="R80" s="1"/>
      <c r="S80" s="1"/>
      <c r="T80" s="1"/>
      <c r="U80" s="1"/>
      <c r="V80" s="1"/>
      <c r="W80" s="1"/>
      <c r="X80" s="1"/>
      <c r="Y80" s="1"/>
      <c r="Z80" s="1"/>
      <c r="AA80" s="1"/>
    </row>
    <row r="81" spans="1:27" x14ac:dyDescent="0.2">
      <c r="A81" s="1"/>
      <c r="B81" s="1"/>
      <c r="C81" s="1"/>
      <c r="D81" s="1"/>
      <c r="E81" s="2"/>
      <c r="F81" s="2"/>
      <c r="G81" s="2"/>
      <c r="H81" s="3"/>
      <c r="I81" s="1"/>
      <c r="J81" s="1"/>
      <c r="K81" s="1"/>
      <c r="L81" s="1"/>
      <c r="M81" s="1"/>
      <c r="N81" s="1"/>
      <c r="O81" s="1"/>
      <c r="P81" s="1"/>
      <c r="Q81" s="1"/>
      <c r="R81" s="1"/>
      <c r="S81" s="1"/>
      <c r="T81" s="1"/>
      <c r="U81" s="1"/>
      <c r="V81" s="1"/>
      <c r="W81" s="1"/>
      <c r="X81" s="1"/>
      <c r="Y81" s="1"/>
      <c r="Z81" s="1"/>
      <c r="AA81" s="1"/>
    </row>
    <row r="82" spans="1:27" x14ac:dyDescent="0.2">
      <c r="A82" s="1"/>
      <c r="B82" s="1"/>
      <c r="C82" s="1"/>
      <c r="D82" s="1"/>
      <c r="E82" s="2"/>
      <c r="F82" s="2"/>
      <c r="G82" s="2"/>
      <c r="H82" s="3"/>
      <c r="I82" s="1"/>
      <c r="J82" s="1"/>
      <c r="K82" s="1"/>
      <c r="L82" s="1"/>
      <c r="M82" s="1"/>
      <c r="N82" s="1"/>
      <c r="O82" s="1"/>
      <c r="P82" s="1"/>
      <c r="Q82" s="1"/>
      <c r="R82" s="1"/>
      <c r="S82" s="1"/>
      <c r="T82" s="1"/>
      <c r="U82" s="1"/>
      <c r="V82" s="1"/>
      <c r="W82" s="1"/>
      <c r="X82" s="1"/>
      <c r="Y82" s="1"/>
      <c r="Z82" s="1"/>
      <c r="AA82" s="1"/>
    </row>
    <row r="83" spans="1:27" x14ac:dyDescent="0.2">
      <c r="A83" s="1"/>
      <c r="B83" s="1"/>
      <c r="C83" s="1"/>
      <c r="D83" s="1"/>
      <c r="E83" s="2"/>
      <c r="F83" s="2"/>
      <c r="G83" s="2"/>
      <c r="H83" s="3"/>
      <c r="I83" s="1"/>
      <c r="J83" s="1"/>
      <c r="K83" s="1"/>
      <c r="L83" s="1"/>
      <c r="M83" s="1"/>
      <c r="N83" s="1"/>
      <c r="O83" s="1"/>
      <c r="P83" s="1"/>
      <c r="Q83" s="1"/>
      <c r="R83" s="1"/>
      <c r="S83" s="1"/>
      <c r="T83" s="1"/>
      <c r="U83" s="1"/>
      <c r="V83" s="1"/>
      <c r="W83" s="1"/>
      <c r="X83" s="1"/>
      <c r="Y83" s="1"/>
      <c r="Z83" s="1"/>
      <c r="AA83" s="1"/>
    </row>
    <row r="84" spans="1:27" x14ac:dyDescent="0.2">
      <c r="A84" s="1"/>
      <c r="B84" s="1"/>
      <c r="C84" s="1"/>
      <c r="D84" s="1"/>
      <c r="E84" s="2"/>
      <c r="F84" s="2"/>
      <c r="G84" s="2"/>
      <c r="H84" s="3"/>
      <c r="I84" s="1"/>
      <c r="J84" s="1"/>
      <c r="K84" s="1"/>
      <c r="L84" s="1"/>
      <c r="M84" s="1"/>
      <c r="N84" s="1"/>
      <c r="O84" s="1"/>
      <c r="P84" s="1"/>
      <c r="Q84" s="1"/>
      <c r="R84" s="1"/>
      <c r="S84" s="1"/>
      <c r="T84" s="1"/>
      <c r="U84" s="1"/>
      <c r="V84" s="1"/>
      <c r="W84" s="1"/>
      <c r="X84" s="1"/>
      <c r="Y84" s="1"/>
      <c r="Z84" s="1"/>
      <c r="AA84" s="1"/>
    </row>
    <row r="85" spans="1:27" x14ac:dyDescent="0.2">
      <c r="A85" s="1"/>
      <c r="B85" s="1"/>
      <c r="C85" s="1"/>
      <c r="D85" s="1"/>
      <c r="E85" s="2"/>
      <c r="F85" s="2"/>
      <c r="G85" s="2"/>
      <c r="H85" s="3"/>
      <c r="I85" s="1"/>
      <c r="J85" s="1"/>
      <c r="K85" s="1"/>
      <c r="L85" s="1"/>
      <c r="M85" s="1"/>
      <c r="N85" s="1"/>
      <c r="O85" s="1"/>
      <c r="P85" s="1"/>
      <c r="Q85" s="1"/>
      <c r="R85" s="1"/>
      <c r="S85" s="1"/>
      <c r="T85" s="1"/>
      <c r="U85" s="1"/>
      <c r="V85" s="1"/>
      <c r="W85" s="1"/>
      <c r="X85" s="1"/>
      <c r="Y85" s="1"/>
      <c r="Z85" s="1"/>
      <c r="AA85" s="1"/>
    </row>
    <row r="86" spans="1:27" x14ac:dyDescent="0.2">
      <c r="A86" s="1"/>
      <c r="B86" s="1"/>
      <c r="C86" s="1"/>
      <c r="D86" s="1"/>
      <c r="E86" s="2"/>
      <c r="F86" s="2"/>
      <c r="G86" s="2"/>
      <c r="H86" s="3"/>
      <c r="I86" s="1"/>
      <c r="J86" s="1"/>
      <c r="K86" s="1"/>
      <c r="L86" s="1"/>
      <c r="M86" s="1"/>
      <c r="N86" s="1"/>
      <c r="O86" s="1"/>
      <c r="P86" s="1"/>
      <c r="Q86" s="1"/>
      <c r="R86" s="1"/>
      <c r="S86" s="1"/>
      <c r="T86" s="1"/>
      <c r="U86" s="1"/>
      <c r="V86" s="1"/>
      <c r="W86" s="1"/>
      <c r="X86" s="1"/>
      <c r="Y86" s="1"/>
      <c r="Z86" s="1"/>
      <c r="AA86" s="1"/>
    </row>
    <row r="87" spans="1:27" x14ac:dyDescent="0.2">
      <c r="A87" s="1"/>
      <c r="B87" s="1"/>
      <c r="C87" s="1"/>
      <c r="D87" s="1"/>
      <c r="E87" s="2"/>
      <c r="F87" s="2"/>
      <c r="G87" s="2"/>
      <c r="H87" s="3"/>
      <c r="I87" s="1"/>
      <c r="J87" s="1"/>
      <c r="K87" s="1"/>
      <c r="L87" s="1"/>
      <c r="M87" s="1"/>
      <c r="N87" s="1"/>
      <c r="O87" s="1"/>
      <c r="P87" s="1"/>
      <c r="Q87" s="1"/>
      <c r="R87" s="1"/>
      <c r="S87" s="1"/>
      <c r="T87" s="1"/>
      <c r="U87" s="1"/>
      <c r="V87" s="1"/>
      <c r="W87" s="1"/>
      <c r="X87" s="1"/>
      <c r="Y87" s="1"/>
      <c r="Z87" s="1"/>
      <c r="AA87" s="1"/>
    </row>
    <row r="88" spans="1:27" x14ac:dyDescent="0.2">
      <c r="A88" s="1"/>
      <c r="B88" s="1"/>
      <c r="C88" s="1"/>
      <c r="D88" s="1"/>
      <c r="E88" s="2"/>
      <c r="F88" s="2"/>
      <c r="G88" s="2"/>
      <c r="H88" s="3"/>
      <c r="I88" s="1"/>
      <c r="J88" s="1"/>
      <c r="K88" s="1"/>
      <c r="L88" s="1"/>
      <c r="M88" s="1"/>
      <c r="N88" s="1"/>
      <c r="O88" s="1"/>
      <c r="P88" s="1"/>
      <c r="Q88" s="1"/>
      <c r="R88" s="1"/>
      <c r="S88" s="1"/>
      <c r="T88" s="1"/>
      <c r="U88" s="1"/>
      <c r="V88" s="1"/>
      <c r="W88" s="1"/>
      <c r="X88" s="1"/>
      <c r="Y88" s="1"/>
      <c r="Z88" s="1"/>
      <c r="AA88" s="1"/>
    </row>
    <row r="89" spans="1:27" x14ac:dyDescent="0.2">
      <c r="A89" s="1"/>
      <c r="B89" s="1"/>
      <c r="C89" s="1"/>
      <c r="D89" s="1"/>
      <c r="E89" s="2"/>
      <c r="F89" s="2"/>
      <c r="G89" s="2"/>
      <c r="H89" s="3"/>
      <c r="I89" s="1"/>
      <c r="J89" s="1"/>
      <c r="K89" s="1"/>
      <c r="L89" s="1"/>
      <c r="M89" s="1"/>
      <c r="N89" s="1"/>
      <c r="O89" s="1"/>
      <c r="P89" s="1"/>
      <c r="Q89" s="1"/>
      <c r="R89" s="1"/>
      <c r="S89" s="1"/>
      <c r="T89" s="1"/>
      <c r="U89" s="1"/>
      <c r="V89" s="1"/>
      <c r="W89" s="1"/>
      <c r="X89" s="1"/>
      <c r="Y89" s="1"/>
      <c r="Z89" s="1"/>
      <c r="AA89" s="1"/>
    </row>
    <row r="90" spans="1:27" x14ac:dyDescent="0.2">
      <c r="A90" s="1"/>
      <c r="B90" s="1"/>
      <c r="C90" s="1"/>
      <c r="D90" s="1"/>
      <c r="E90" s="2"/>
      <c r="F90" s="2"/>
      <c r="G90" s="2"/>
      <c r="H90" s="3"/>
      <c r="I90" s="1"/>
      <c r="J90" s="1"/>
      <c r="K90" s="1"/>
      <c r="L90" s="1"/>
      <c r="M90" s="1"/>
      <c r="N90" s="1"/>
      <c r="O90" s="1"/>
      <c r="P90" s="1"/>
      <c r="Q90" s="1"/>
      <c r="R90" s="1"/>
      <c r="S90" s="1"/>
      <c r="T90" s="1"/>
      <c r="U90" s="1"/>
      <c r="V90" s="1"/>
      <c r="W90" s="1"/>
      <c r="X90" s="1"/>
      <c r="Y90" s="1"/>
      <c r="Z90" s="1"/>
      <c r="AA90" s="1"/>
    </row>
    <row r="91" spans="1:27" x14ac:dyDescent="0.2">
      <c r="A91" s="1"/>
      <c r="B91" s="1"/>
      <c r="C91" s="1"/>
      <c r="D91" s="1"/>
      <c r="E91" s="2"/>
      <c r="F91" s="2"/>
      <c r="G91" s="2"/>
      <c r="H91" s="3"/>
      <c r="I91" s="1"/>
      <c r="J91" s="1"/>
      <c r="K91" s="1"/>
      <c r="L91" s="1"/>
      <c r="M91" s="1"/>
      <c r="N91" s="1"/>
      <c r="O91" s="1"/>
      <c r="P91" s="1"/>
      <c r="Q91" s="1"/>
      <c r="R91" s="1"/>
      <c r="S91" s="1"/>
      <c r="T91" s="1"/>
      <c r="U91" s="1"/>
      <c r="V91" s="1"/>
      <c r="W91" s="1"/>
      <c r="X91" s="1"/>
      <c r="Y91" s="1"/>
      <c r="Z91" s="1"/>
      <c r="AA91" s="1"/>
    </row>
    <row r="92" spans="1:27" x14ac:dyDescent="0.2">
      <c r="A92" s="1"/>
      <c r="B92" s="1"/>
      <c r="C92" s="1"/>
      <c r="D92" s="1"/>
      <c r="E92" s="2"/>
      <c r="F92" s="2"/>
      <c r="G92" s="2"/>
      <c r="H92" s="3"/>
      <c r="I92" s="1"/>
      <c r="J92" s="1"/>
      <c r="K92" s="1"/>
      <c r="L92" s="1"/>
      <c r="M92" s="1"/>
      <c r="N92" s="1"/>
      <c r="O92" s="1"/>
      <c r="P92" s="1"/>
      <c r="Q92" s="1"/>
      <c r="R92" s="1"/>
      <c r="S92" s="1"/>
      <c r="T92" s="1"/>
      <c r="U92" s="1"/>
      <c r="V92" s="1"/>
      <c r="W92" s="1"/>
      <c r="X92" s="1"/>
      <c r="Y92" s="1"/>
      <c r="Z92" s="1"/>
      <c r="AA92" s="1"/>
    </row>
    <row r="93" spans="1:27" x14ac:dyDescent="0.2">
      <c r="A93" s="1"/>
      <c r="B93" s="1"/>
      <c r="C93" s="1"/>
      <c r="D93" s="1"/>
      <c r="E93" s="2"/>
      <c r="F93" s="2"/>
      <c r="G93" s="2"/>
      <c r="H93" s="3"/>
      <c r="I93" s="1"/>
      <c r="J93" s="1"/>
      <c r="K93" s="1"/>
      <c r="L93" s="1"/>
      <c r="M93" s="1"/>
      <c r="N93" s="1"/>
      <c r="O93" s="1"/>
      <c r="P93" s="1"/>
      <c r="Q93" s="1"/>
      <c r="R93" s="1"/>
      <c r="S93" s="1"/>
      <c r="T93" s="1"/>
      <c r="U93" s="1"/>
      <c r="V93" s="1"/>
      <c r="W93" s="1"/>
      <c r="X93" s="1"/>
      <c r="Y93" s="1"/>
      <c r="Z93" s="1"/>
      <c r="AA93" s="1"/>
    </row>
    <row r="94" spans="1:27" x14ac:dyDescent="0.2">
      <c r="A94" s="1"/>
      <c r="B94" s="1"/>
      <c r="C94" s="1"/>
      <c r="D94" s="1"/>
      <c r="E94" s="2"/>
      <c r="F94" s="2"/>
      <c r="G94" s="2"/>
      <c r="H94" s="3"/>
      <c r="I94" s="1"/>
      <c r="J94" s="1"/>
      <c r="K94" s="1"/>
      <c r="L94" s="1"/>
      <c r="M94" s="1"/>
      <c r="N94" s="1"/>
      <c r="O94" s="1"/>
      <c r="P94" s="1"/>
      <c r="Q94" s="1"/>
      <c r="R94" s="1"/>
      <c r="S94" s="1"/>
      <c r="T94" s="1"/>
      <c r="U94" s="1"/>
      <c r="V94" s="1"/>
      <c r="W94" s="1"/>
      <c r="X94" s="1"/>
      <c r="Y94" s="1"/>
      <c r="Z94" s="1"/>
      <c r="AA94" s="1"/>
    </row>
    <row r="95" spans="1:27" x14ac:dyDescent="0.2">
      <c r="B95" s="1"/>
      <c r="C95" s="1"/>
      <c r="D95" s="1"/>
      <c r="E95" s="2"/>
      <c r="F95" s="2"/>
      <c r="G95" s="2"/>
      <c r="H95" s="3"/>
      <c r="I95" s="1"/>
      <c r="J95" s="1"/>
      <c r="K95" s="1"/>
      <c r="L95" s="1"/>
      <c r="M95" s="1"/>
      <c r="N95" s="1"/>
      <c r="O95" s="1"/>
      <c r="P95" s="1"/>
      <c r="Q95" s="1"/>
      <c r="R95" s="1"/>
      <c r="S95" s="1"/>
      <c r="T95" s="1"/>
      <c r="U95" s="1"/>
      <c r="V95" s="1"/>
      <c r="W95" s="1"/>
      <c r="X95" s="1"/>
      <c r="Y95" s="1"/>
      <c r="Z95" s="1"/>
      <c r="AA95" s="1"/>
    </row>
    <row r="96" spans="1:27" x14ac:dyDescent="0.2">
      <c r="B96" s="1"/>
      <c r="C96" s="1"/>
      <c r="D96" s="1"/>
      <c r="E96" s="2"/>
      <c r="F96" s="2"/>
      <c r="G96" s="2"/>
      <c r="H96" s="3"/>
      <c r="I96" s="1"/>
      <c r="J96" s="1"/>
      <c r="K96" s="1"/>
      <c r="L96" s="1"/>
      <c r="M96" s="1"/>
      <c r="N96" s="1"/>
      <c r="O96" s="1"/>
      <c r="P96" s="1"/>
      <c r="Q96" s="1"/>
      <c r="R96" s="1"/>
      <c r="S96" s="1"/>
      <c r="T96" s="1"/>
      <c r="U96" s="1"/>
      <c r="V96" s="1"/>
      <c r="W96" s="1"/>
      <c r="X96" s="1"/>
      <c r="Y96" s="1"/>
      <c r="Z96" s="1"/>
      <c r="AA96" s="1"/>
    </row>
    <row r="97" spans="2:27" x14ac:dyDescent="0.2">
      <c r="B97" s="1"/>
      <c r="C97" s="1"/>
      <c r="D97" s="1"/>
      <c r="E97" s="2"/>
      <c r="F97" s="2"/>
      <c r="G97" s="2"/>
      <c r="H97" s="3"/>
      <c r="I97" s="1"/>
      <c r="J97" s="1"/>
      <c r="K97" s="1"/>
      <c r="L97" s="1"/>
      <c r="M97" s="1"/>
      <c r="N97" s="1"/>
      <c r="O97" s="1"/>
      <c r="P97" s="1"/>
      <c r="Q97" s="1"/>
      <c r="R97" s="1"/>
      <c r="S97" s="1"/>
      <c r="T97" s="1"/>
      <c r="U97" s="1"/>
      <c r="V97" s="1"/>
      <c r="W97" s="1"/>
      <c r="X97" s="1"/>
      <c r="Y97" s="1"/>
      <c r="Z97" s="1"/>
      <c r="AA97" s="1"/>
    </row>
    <row r="98" spans="2:27" x14ac:dyDescent="0.2">
      <c r="B98" s="1"/>
      <c r="C98" s="1"/>
      <c r="D98" s="1"/>
      <c r="E98" s="2"/>
      <c r="F98" s="2"/>
      <c r="G98" s="2"/>
      <c r="H98" s="3"/>
      <c r="I98" s="1"/>
      <c r="J98" s="1"/>
      <c r="K98" s="1"/>
      <c r="L98" s="1"/>
      <c r="M98" s="1"/>
      <c r="N98" s="1"/>
      <c r="O98" s="1"/>
      <c r="P98" s="1"/>
      <c r="Q98" s="1"/>
      <c r="R98" s="1"/>
      <c r="S98" s="1"/>
      <c r="T98" s="1"/>
      <c r="U98" s="1"/>
      <c r="V98" s="1"/>
      <c r="W98" s="1"/>
      <c r="X98" s="1"/>
      <c r="Y98" s="1"/>
      <c r="Z98" s="1"/>
      <c r="AA98" s="1"/>
    </row>
    <row r="99" spans="2:27" x14ac:dyDescent="0.2">
      <c r="B99" s="1"/>
      <c r="C99" s="1"/>
      <c r="D99" s="1"/>
      <c r="E99" s="2"/>
      <c r="F99" s="2"/>
      <c r="G99" s="2"/>
      <c r="H99" s="3"/>
      <c r="I99" s="1"/>
      <c r="J99" s="1"/>
      <c r="K99" s="1"/>
      <c r="L99" s="1"/>
      <c r="M99" s="1"/>
      <c r="N99" s="1"/>
      <c r="O99" s="1"/>
      <c r="P99" s="1"/>
      <c r="Q99" s="1"/>
      <c r="R99" s="1"/>
      <c r="S99" s="1"/>
      <c r="T99" s="1"/>
      <c r="U99" s="1"/>
      <c r="V99" s="1"/>
      <c r="W99" s="1"/>
      <c r="X99" s="1"/>
      <c r="Y99" s="1"/>
      <c r="Z99" s="1"/>
      <c r="AA99" s="1"/>
    </row>
    <row r="100" spans="2:27" x14ac:dyDescent="0.2">
      <c r="B100" s="1"/>
      <c r="C100" s="1"/>
      <c r="D100" s="1"/>
      <c r="E100" s="2"/>
      <c r="F100" s="2"/>
      <c r="G100" s="2"/>
      <c r="H100" s="3"/>
      <c r="I100" s="1"/>
      <c r="J100" s="1"/>
      <c r="K100" s="1"/>
      <c r="L100" s="1"/>
      <c r="M100" s="1"/>
      <c r="N100" s="1"/>
      <c r="O100" s="1"/>
      <c r="P100" s="1"/>
      <c r="Q100" s="1"/>
      <c r="R100" s="1"/>
      <c r="S100" s="1"/>
      <c r="T100" s="1"/>
      <c r="U100" s="1"/>
      <c r="V100" s="1"/>
      <c r="W100" s="1"/>
      <c r="X100" s="1"/>
      <c r="Y100" s="1"/>
      <c r="Z100" s="1"/>
      <c r="AA100" s="1"/>
    </row>
    <row r="101" spans="2:27" x14ac:dyDescent="0.2">
      <c r="B101" s="1"/>
      <c r="C101" s="1"/>
      <c r="D101" s="1"/>
      <c r="E101" s="2"/>
      <c r="F101" s="2"/>
      <c r="G101" s="2"/>
      <c r="H101" s="3"/>
      <c r="I101" s="1"/>
      <c r="J101" s="1"/>
      <c r="K101" s="1"/>
      <c r="L101" s="1"/>
      <c r="M101" s="1"/>
      <c r="N101" s="1"/>
      <c r="O101" s="1"/>
      <c r="P101" s="1"/>
      <c r="Q101" s="1"/>
      <c r="R101" s="1"/>
      <c r="S101" s="1"/>
      <c r="T101" s="1"/>
      <c r="U101" s="1"/>
      <c r="V101" s="1"/>
      <c r="W101" s="1"/>
      <c r="X101" s="1"/>
      <c r="Y101" s="1"/>
      <c r="Z101" s="1"/>
      <c r="AA101" s="1"/>
    </row>
    <row r="102" spans="2:27" x14ac:dyDescent="0.2">
      <c r="B102" s="1"/>
      <c r="C102" s="1"/>
      <c r="D102" s="1"/>
      <c r="E102" s="2"/>
      <c r="F102" s="2"/>
      <c r="G102" s="2"/>
      <c r="H102" s="3"/>
      <c r="I102" s="1"/>
      <c r="J102" s="1"/>
      <c r="K102" s="1"/>
      <c r="L102" s="1"/>
      <c r="M102" s="1"/>
      <c r="N102" s="1"/>
      <c r="O102" s="1"/>
      <c r="P102" s="1"/>
      <c r="Q102" s="1"/>
      <c r="R102" s="1"/>
      <c r="S102" s="1"/>
      <c r="T102" s="1"/>
      <c r="U102" s="1"/>
      <c r="V102" s="1"/>
      <c r="W102" s="1"/>
      <c r="X102" s="1"/>
      <c r="Y102" s="1"/>
      <c r="Z102" s="1"/>
      <c r="AA102" s="1"/>
    </row>
    <row r="103" spans="2:27" x14ac:dyDescent="0.2">
      <c r="B103" s="1"/>
      <c r="C103" s="1"/>
      <c r="D103" s="1"/>
      <c r="E103" s="2"/>
      <c r="F103" s="2"/>
      <c r="G103" s="2"/>
      <c r="H103" s="3"/>
      <c r="I103" s="1"/>
      <c r="J103" s="1"/>
      <c r="K103" s="1"/>
      <c r="L103" s="1"/>
      <c r="M103" s="1"/>
      <c r="N103" s="1"/>
      <c r="O103" s="1"/>
      <c r="P103" s="1"/>
      <c r="Q103" s="1"/>
      <c r="R103" s="1"/>
      <c r="S103" s="1"/>
      <c r="T103" s="1"/>
      <c r="U103" s="1"/>
      <c r="V103" s="1"/>
      <c r="W103" s="1"/>
      <c r="X103" s="1"/>
      <c r="Y103" s="1"/>
      <c r="Z103" s="1"/>
      <c r="AA103" s="1"/>
    </row>
    <row r="104" spans="2:27" x14ac:dyDescent="0.2">
      <c r="B104" s="1"/>
      <c r="C104" s="1"/>
      <c r="D104" s="1"/>
      <c r="E104" s="2"/>
      <c r="F104" s="2"/>
      <c r="G104" s="2"/>
      <c r="H104" s="3"/>
      <c r="I104" s="1"/>
      <c r="J104" s="1"/>
      <c r="K104" s="1"/>
      <c r="L104" s="1"/>
      <c r="M104" s="1"/>
      <c r="N104" s="1"/>
      <c r="O104" s="1"/>
      <c r="P104" s="1"/>
      <c r="Q104" s="1"/>
      <c r="R104" s="1"/>
      <c r="S104" s="1"/>
      <c r="T104" s="1"/>
      <c r="U104" s="1"/>
      <c r="V104" s="1"/>
      <c r="W104" s="1"/>
      <c r="X104" s="1"/>
      <c r="Y104" s="1"/>
      <c r="Z104" s="1"/>
      <c r="AA104" s="1"/>
    </row>
    <row r="105" spans="2:27" x14ac:dyDescent="0.2">
      <c r="B105" s="1"/>
      <c r="C105" s="1"/>
      <c r="D105" s="1"/>
      <c r="E105" s="2"/>
      <c r="F105" s="2"/>
      <c r="G105" s="2"/>
      <c r="H105" s="3"/>
      <c r="I105" s="1"/>
      <c r="J105" s="1"/>
      <c r="K105" s="1"/>
      <c r="L105" s="1"/>
      <c r="M105" s="1"/>
      <c r="N105" s="1"/>
      <c r="O105" s="1"/>
      <c r="P105" s="1"/>
      <c r="Q105" s="1"/>
      <c r="R105" s="1"/>
      <c r="S105" s="1"/>
      <c r="T105" s="1"/>
      <c r="U105" s="1"/>
      <c r="V105" s="1"/>
      <c r="W105" s="1"/>
      <c r="X105" s="1"/>
      <c r="Y105" s="1"/>
      <c r="Z105" s="1"/>
      <c r="AA105" s="1"/>
    </row>
    <row r="106" spans="2:27" x14ac:dyDescent="0.2">
      <c r="B106" s="1"/>
      <c r="C106" s="1"/>
      <c r="D106" s="1"/>
      <c r="E106" s="2"/>
      <c r="F106" s="2"/>
      <c r="G106" s="2"/>
      <c r="H106" s="3"/>
      <c r="I106" s="1"/>
      <c r="J106" s="1"/>
      <c r="K106" s="1"/>
      <c r="L106" s="1"/>
      <c r="M106" s="1"/>
      <c r="N106" s="1"/>
      <c r="O106" s="1"/>
      <c r="P106" s="1"/>
      <c r="Q106" s="1"/>
      <c r="R106" s="1"/>
      <c r="S106" s="1"/>
      <c r="T106" s="1"/>
      <c r="U106" s="1"/>
      <c r="V106" s="1"/>
      <c r="W106" s="1"/>
      <c r="X106" s="1"/>
      <c r="Y106" s="1"/>
      <c r="Z106" s="1"/>
      <c r="AA106" s="1"/>
    </row>
    <row r="107" spans="2:27" x14ac:dyDescent="0.2">
      <c r="B107" s="1"/>
      <c r="C107" s="1"/>
      <c r="D107" s="1"/>
      <c r="E107" s="2"/>
      <c r="F107" s="2"/>
      <c r="G107" s="2"/>
      <c r="H107" s="3"/>
      <c r="I107" s="1"/>
      <c r="J107" s="1"/>
      <c r="K107" s="1"/>
      <c r="L107" s="1"/>
      <c r="M107" s="1"/>
      <c r="N107" s="1"/>
      <c r="O107" s="1"/>
      <c r="P107" s="1"/>
      <c r="Q107" s="1"/>
      <c r="R107" s="1"/>
      <c r="S107" s="1"/>
      <c r="T107" s="1"/>
      <c r="U107" s="1"/>
      <c r="V107" s="1"/>
      <c r="W107" s="1"/>
      <c r="X107" s="1"/>
      <c r="Y107" s="1"/>
      <c r="Z107" s="1"/>
      <c r="AA107" s="1"/>
    </row>
    <row r="108" spans="2:27" x14ac:dyDescent="0.2">
      <c r="B108" s="1"/>
      <c r="C108" s="1"/>
      <c r="D108" s="1"/>
      <c r="E108" s="2"/>
      <c r="F108" s="2"/>
      <c r="G108" s="2"/>
      <c r="H108" s="3"/>
      <c r="I108" s="1"/>
      <c r="J108" s="1"/>
      <c r="K108" s="1"/>
      <c r="L108" s="1"/>
      <c r="M108" s="1"/>
      <c r="N108" s="1"/>
      <c r="O108" s="1"/>
      <c r="P108" s="1"/>
      <c r="Q108" s="1"/>
      <c r="R108" s="1"/>
      <c r="S108" s="1"/>
      <c r="T108" s="1"/>
      <c r="U108" s="1"/>
      <c r="V108" s="1"/>
      <c r="W108" s="1"/>
      <c r="X108" s="1"/>
      <c r="Y108" s="1"/>
      <c r="Z108" s="1"/>
      <c r="AA108" s="1"/>
    </row>
    <row r="109" spans="2:27" x14ac:dyDescent="0.2">
      <c r="B109" s="1"/>
      <c r="C109" s="1"/>
      <c r="D109" s="1"/>
      <c r="E109" s="2"/>
      <c r="F109" s="2"/>
      <c r="G109" s="2"/>
      <c r="H109" s="3"/>
      <c r="I109" s="1"/>
      <c r="J109" s="1"/>
      <c r="K109" s="1"/>
      <c r="L109" s="1"/>
      <c r="M109" s="1"/>
      <c r="N109" s="1"/>
      <c r="O109" s="1"/>
      <c r="P109" s="1"/>
      <c r="Q109" s="1"/>
      <c r="R109" s="1"/>
      <c r="S109" s="1"/>
      <c r="T109" s="1"/>
      <c r="U109" s="1"/>
      <c r="V109" s="1"/>
      <c r="W109" s="1"/>
      <c r="X109" s="1"/>
      <c r="Y109" s="1"/>
      <c r="Z109" s="1"/>
      <c r="AA109" s="1"/>
    </row>
    <row r="110" spans="2:27" x14ac:dyDescent="0.2">
      <c r="B110" s="1"/>
      <c r="C110" s="1"/>
      <c r="D110" s="1"/>
      <c r="E110" s="2"/>
      <c r="F110" s="2"/>
      <c r="G110" s="2"/>
      <c r="H110" s="3"/>
      <c r="I110" s="1"/>
      <c r="J110" s="1"/>
      <c r="K110" s="1"/>
      <c r="L110" s="1"/>
      <c r="M110" s="1"/>
      <c r="N110" s="1"/>
      <c r="O110" s="1"/>
      <c r="P110" s="1"/>
      <c r="Q110" s="1"/>
      <c r="R110" s="1"/>
      <c r="S110" s="1"/>
      <c r="T110" s="1"/>
      <c r="U110" s="1"/>
      <c r="V110" s="1"/>
      <c r="W110" s="1"/>
      <c r="X110" s="1"/>
      <c r="Y110" s="1"/>
      <c r="Z110" s="1"/>
      <c r="AA110" s="1"/>
    </row>
    <row r="111" spans="2:27" x14ac:dyDescent="0.2">
      <c r="B111" s="1"/>
      <c r="C111" s="1"/>
      <c r="D111" s="1"/>
      <c r="E111" s="2"/>
      <c r="F111" s="2"/>
      <c r="G111" s="2"/>
      <c r="H111" s="3"/>
      <c r="I111" s="1"/>
      <c r="J111" s="1"/>
      <c r="K111" s="1"/>
      <c r="L111" s="1"/>
      <c r="M111" s="1"/>
      <c r="N111" s="1"/>
      <c r="O111" s="1"/>
      <c r="P111" s="1"/>
      <c r="Q111" s="1"/>
      <c r="R111" s="1"/>
      <c r="S111" s="1"/>
      <c r="T111" s="1"/>
      <c r="U111" s="1"/>
      <c r="V111" s="1"/>
      <c r="W111" s="1"/>
      <c r="X111" s="1"/>
      <c r="Y111" s="1"/>
      <c r="Z111" s="1"/>
      <c r="AA111" s="1"/>
    </row>
    <row r="112" spans="2:27" x14ac:dyDescent="0.2">
      <c r="B112" s="1"/>
      <c r="C112" s="1"/>
      <c r="D112" s="1"/>
      <c r="E112" s="2"/>
      <c r="F112" s="2"/>
      <c r="G112" s="2"/>
      <c r="H112" s="3"/>
      <c r="I112" s="1"/>
      <c r="J112" s="1"/>
      <c r="K112" s="1"/>
      <c r="L112" s="1"/>
      <c r="M112" s="1"/>
      <c r="N112" s="1"/>
      <c r="O112" s="1"/>
      <c r="P112" s="1"/>
      <c r="Q112" s="1"/>
      <c r="R112" s="1"/>
      <c r="S112" s="1"/>
      <c r="T112" s="1"/>
      <c r="U112" s="1"/>
      <c r="V112" s="1"/>
      <c r="W112" s="1"/>
      <c r="X112" s="1"/>
      <c r="Y112" s="1"/>
      <c r="Z112" s="1"/>
      <c r="AA112" s="1"/>
    </row>
    <row r="113" spans="2:27" x14ac:dyDescent="0.2">
      <c r="B113" s="1"/>
      <c r="C113" s="1"/>
      <c r="D113" s="1"/>
      <c r="E113" s="2"/>
      <c r="F113" s="2"/>
      <c r="G113" s="2"/>
      <c r="H113" s="3"/>
      <c r="I113" s="1"/>
      <c r="J113" s="1"/>
      <c r="K113" s="1"/>
      <c r="L113" s="1"/>
      <c r="M113" s="1"/>
      <c r="N113" s="1"/>
      <c r="O113" s="1"/>
      <c r="P113" s="1"/>
      <c r="Q113" s="1"/>
      <c r="R113" s="1"/>
      <c r="S113" s="1"/>
      <c r="T113" s="1"/>
      <c r="U113" s="1"/>
      <c r="V113" s="1"/>
      <c r="W113" s="1"/>
      <c r="X113" s="1"/>
      <c r="Y113" s="1"/>
      <c r="Z113" s="1"/>
      <c r="AA113" s="1"/>
    </row>
    <row r="114" spans="2:27" x14ac:dyDescent="0.2">
      <c r="B114" s="1"/>
      <c r="C114" s="1"/>
      <c r="D114" s="1"/>
      <c r="E114" s="2"/>
      <c r="F114" s="2"/>
      <c r="G114" s="2"/>
      <c r="H114" s="3"/>
      <c r="I114" s="1"/>
      <c r="J114" s="1"/>
      <c r="K114" s="1"/>
      <c r="L114" s="1"/>
      <c r="M114" s="1"/>
      <c r="N114" s="1"/>
      <c r="O114" s="1"/>
      <c r="P114" s="1"/>
      <c r="Q114" s="1"/>
      <c r="R114" s="1"/>
      <c r="S114" s="1"/>
      <c r="T114" s="1"/>
      <c r="U114" s="1"/>
      <c r="V114" s="1"/>
      <c r="W114" s="1"/>
      <c r="X114" s="1"/>
      <c r="Y114" s="1"/>
      <c r="Z114" s="1"/>
      <c r="AA114" s="1"/>
    </row>
    <row r="115" spans="2:27" x14ac:dyDescent="0.2">
      <c r="B115" s="1"/>
      <c r="C115" s="1"/>
      <c r="D115" s="1"/>
      <c r="E115" s="2"/>
      <c r="F115" s="2"/>
      <c r="G115" s="2"/>
      <c r="H115" s="3"/>
      <c r="I115" s="1"/>
      <c r="J115" s="1"/>
      <c r="K115" s="1"/>
      <c r="L115" s="1"/>
      <c r="M115" s="1"/>
      <c r="N115" s="1"/>
      <c r="O115" s="1"/>
      <c r="P115" s="1"/>
      <c r="Q115" s="1"/>
      <c r="R115" s="1"/>
      <c r="S115" s="1"/>
      <c r="T115" s="1"/>
      <c r="U115" s="1"/>
      <c r="V115" s="1"/>
      <c r="W115" s="1"/>
      <c r="X115" s="1"/>
      <c r="Y115" s="1"/>
      <c r="Z115" s="1"/>
      <c r="AA115" s="1"/>
    </row>
    <row r="116" spans="2:27" x14ac:dyDescent="0.2">
      <c r="B116" s="1"/>
      <c r="C116" s="1"/>
      <c r="D116" s="1"/>
      <c r="E116" s="2"/>
      <c r="F116" s="2"/>
      <c r="G116" s="2"/>
      <c r="H116" s="3"/>
      <c r="I116" s="1"/>
      <c r="J116" s="1"/>
      <c r="K116" s="1"/>
      <c r="L116" s="1"/>
      <c r="M116" s="1"/>
      <c r="N116" s="1"/>
      <c r="O116" s="1"/>
      <c r="P116" s="1"/>
      <c r="Q116" s="1"/>
      <c r="R116" s="1"/>
      <c r="S116" s="1"/>
      <c r="T116" s="1"/>
      <c r="U116" s="1"/>
      <c r="V116" s="1"/>
      <c r="W116" s="1"/>
      <c r="X116" s="1"/>
      <c r="Y116" s="1"/>
      <c r="Z116" s="1"/>
      <c r="AA116" s="1"/>
    </row>
    <row r="117" spans="2:27" x14ac:dyDescent="0.2">
      <c r="B117" s="1"/>
      <c r="C117" s="1"/>
      <c r="D117" s="1"/>
      <c r="E117" s="2"/>
      <c r="F117" s="2"/>
      <c r="G117" s="2"/>
      <c r="H117" s="3"/>
      <c r="I117" s="1"/>
      <c r="J117" s="1"/>
      <c r="K117" s="1"/>
      <c r="L117" s="1"/>
      <c r="M117" s="1"/>
      <c r="N117" s="1"/>
      <c r="O117" s="1"/>
      <c r="P117" s="1"/>
      <c r="Q117" s="1"/>
      <c r="R117" s="1"/>
      <c r="S117" s="1"/>
      <c r="T117" s="1"/>
      <c r="U117" s="1"/>
      <c r="V117" s="1"/>
      <c r="W117" s="1"/>
      <c r="X117" s="1"/>
      <c r="Y117" s="1"/>
      <c r="Z117" s="1"/>
      <c r="AA117" s="1"/>
    </row>
    <row r="118" spans="2:27" x14ac:dyDescent="0.2">
      <c r="B118" s="1"/>
      <c r="C118" s="1"/>
      <c r="D118" s="1"/>
      <c r="E118" s="2"/>
      <c r="F118" s="2"/>
      <c r="G118" s="2"/>
      <c r="H118" s="3"/>
      <c r="I118" s="1"/>
      <c r="J118" s="1"/>
      <c r="K118" s="1"/>
      <c r="L118" s="1"/>
      <c r="M118" s="1"/>
      <c r="N118" s="1"/>
      <c r="O118" s="1"/>
      <c r="P118" s="1"/>
      <c r="Q118" s="1"/>
      <c r="R118" s="1"/>
      <c r="S118" s="1"/>
      <c r="T118" s="1"/>
      <c r="U118" s="1"/>
      <c r="V118" s="1"/>
      <c r="W118" s="1"/>
      <c r="X118" s="1"/>
      <c r="Y118" s="1"/>
      <c r="Z118" s="1"/>
      <c r="AA118" s="1"/>
    </row>
    <row r="119" spans="2:27" x14ac:dyDescent="0.2">
      <c r="B119" s="1"/>
      <c r="C119" s="1"/>
      <c r="D119" s="1"/>
      <c r="E119" s="2"/>
      <c r="F119" s="2"/>
      <c r="G119" s="2"/>
      <c r="H119" s="3"/>
      <c r="I119" s="1"/>
      <c r="J119" s="1"/>
      <c r="K119" s="1"/>
      <c r="L119" s="1"/>
      <c r="M119" s="1"/>
      <c r="N119" s="1"/>
      <c r="O119" s="1"/>
      <c r="P119" s="1"/>
      <c r="Q119" s="1"/>
      <c r="R119" s="1"/>
      <c r="S119" s="1"/>
      <c r="T119" s="1"/>
      <c r="U119" s="1"/>
      <c r="V119" s="1"/>
      <c r="W119" s="1"/>
      <c r="X119" s="1"/>
      <c r="Y119" s="1"/>
      <c r="Z119" s="1"/>
      <c r="AA119" s="1"/>
    </row>
    <row r="120" spans="2:27" x14ac:dyDescent="0.2">
      <c r="B120" s="1"/>
      <c r="C120" s="1"/>
      <c r="D120" s="1"/>
      <c r="E120" s="2"/>
      <c r="F120" s="2"/>
      <c r="G120" s="2"/>
      <c r="H120" s="3"/>
      <c r="I120" s="1"/>
      <c r="J120" s="1"/>
      <c r="K120" s="1"/>
      <c r="L120" s="1"/>
      <c r="M120" s="1"/>
      <c r="N120" s="1"/>
      <c r="O120" s="1"/>
      <c r="P120" s="1"/>
      <c r="Q120" s="1"/>
      <c r="R120" s="1"/>
      <c r="S120" s="1"/>
      <c r="T120" s="1"/>
      <c r="U120" s="1"/>
      <c r="V120" s="1"/>
      <c r="W120" s="1"/>
      <c r="X120" s="1"/>
      <c r="Y120" s="1"/>
      <c r="Z120" s="1"/>
      <c r="AA120" s="1"/>
    </row>
    <row r="121" spans="2:27" x14ac:dyDescent="0.2">
      <c r="B121" s="1"/>
      <c r="C121" s="1"/>
      <c r="D121" s="1"/>
      <c r="E121" s="2"/>
      <c r="F121" s="2"/>
      <c r="G121" s="2"/>
      <c r="H121" s="3"/>
      <c r="I121" s="1"/>
      <c r="J121" s="1"/>
      <c r="K121" s="1"/>
      <c r="L121" s="1"/>
      <c r="M121" s="1"/>
      <c r="N121" s="1"/>
      <c r="O121" s="1"/>
      <c r="P121" s="1"/>
      <c r="Q121" s="1"/>
      <c r="R121" s="1"/>
      <c r="S121" s="1"/>
      <c r="T121" s="1"/>
      <c r="U121" s="1"/>
      <c r="V121" s="1"/>
      <c r="W121" s="1"/>
      <c r="X121" s="1"/>
      <c r="Y121" s="1"/>
      <c r="Z121" s="1"/>
      <c r="AA121" s="1"/>
    </row>
    <row r="122" spans="2:27" x14ac:dyDescent="0.2">
      <c r="B122" s="1"/>
      <c r="C122" s="1"/>
      <c r="D122" s="1"/>
      <c r="E122" s="2"/>
      <c r="F122" s="2"/>
      <c r="G122" s="2"/>
      <c r="H122" s="3"/>
      <c r="I122" s="1"/>
      <c r="J122" s="1"/>
      <c r="K122" s="1"/>
      <c r="L122" s="1"/>
      <c r="M122" s="1"/>
      <c r="N122" s="1"/>
      <c r="O122" s="1"/>
      <c r="P122" s="1"/>
      <c r="Q122" s="1"/>
      <c r="R122" s="1"/>
      <c r="S122" s="1"/>
      <c r="T122" s="1"/>
      <c r="U122" s="1"/>
      <c r="V122" s="1"/>
      <c r="W122" s="1"/>
      <c r="X122" s="1"/>
      <c r="Y122" s="1"/>
      <c r="Z122" s="1"/>
      <c r="AA122" s="1"/>
    </row>
    <row r="123" spans="2:27" x14ac:dyDescent="0.2">
      <c r="B123" s="1"/>
      <c r="C123" s="1"/>
      <c r="D123" s="1"/>
      <c r="E123" s="2"/>
      <c r="F123" s="2"/>
      <c r="G123" s="2"/>
      <c r="H123" s="3"/>
      <c r="I123" s="1"/>
      <c r="J123" s="1"/>
      <c r="K123" s="1"/>
      <c r="L123" s="1"/>
      <c r="M123" s="1"/>
      <c r="N123" s="1"/>
      <c r="O123" s="1"/>
      <c r="P123" s="1"/>
      <c r="Q123" s="1"/>
      <c r="R123" s="1"/>
      <c r="S123" s="1"/>
      <c r="T123" s="1"/>
      <c r="U123" s="1"/>
      <c r="V123" s="1"/>
      <c r="W123" s="1"/>
      <c r="X123" s="1"/>
      <c r="Y123" s="1"/>
      <c r="Z123" s="1"/>
      <c r="AA123" s="1"/>
    </row>
    <row r="124" spans="2:27" x14ac:dyDescent="0.2">
      <c r="B124" s="1"/>
      <c r="C124" s="1"/>
      <c r="D124" s="1"/>
      <c r="E124" s="2"/>
      <c r="F124" s="2"/>
      <c r="G124" s="2"/>
      <c r="H124" s="3"/>
      <c r="I124" s="1"/>
      <c r="J124" s="1"/>
      <c r="K124" s="1"/>
      <c r="L124" s="1"/>
      <c r="M124" s="1"/>
      <c r="N124" s="1"/>
      <c r="O124" s="1"/>
      <c r="P124" s="1"/>
      <c r="Q124" s="1"/>
      <c r="R124" s="1"/>
      <c r="S124" s="1"/>
      <c r="T124" s="1"/>
      <c r="U124" s="1"/>
      <c r="V124" s="1"/>
      <c r="W124" s="1"/>
      <c r="X124" s="1"/>
      <c r="Y124" s="1"/>
      <c r="Z124" s="1"/>
      <c r="AA124" s="1"/>
    </row>
    <row r="125" spans="2:27" x14ac:dyDescent="0.2">
      <c r="B125" s="1"/>
      <c r="C125" s="1"/>
      <c r="D125" s="1"/>
      <c r="E125" s="2"/>
      <c r="F125" s="2"/>
      <c r="G125" s="2"/>
      <c r="H125" s="3"/>
      <c r="I125" s="1"/>
      <c r="J125" s="1"/>
      <c r="K125" s="1"/>
      <c r="L125" s="1"/>
      <c r="M125" s="1"/>
      <c r="N125" s="1"/>
      <c r="O125" s="1"/>
      <c r="P125" s="1"/>
      <c r="Q125" s="1"/>
      <c r="R125" s="1"/>
      <c r="S125" s="1"/>
      <c r="T125" s="1"/>
      <c r="U125" s="1"/>
      <c r="V125" s="1"/>
      <c r="W125" s="1"/>
      <c r="X125" s="1"/>
      <c r="Y125" s="1"/>
      <c r="Z125" s="1"/>
      <c r="AA125" s="1"/>
    </row>
    <row r="126" spans="2:27" x14ac:dyDescent="0.2">
      <c r="B126" s="1"/>
      <c r="C126" s="1"/>
      <c r="D126" s="1"/>
      <c r="E126" s="2"/>
      <c r="F126" s="2"/>
      <c r="G126" s="2"/>
      <c r="H126" s="3"/>
      <c r="I126" s="1"/>
      <c r="J126" s="1"/>
      <c r="K126" s="1"/>
      <c r="L126" s="1"/>
      <c r="M126" s="1"/>
      <c r="N126" s="1"/>
      <c r="O126" s="1"/>
      <c r="P126" s="1"/>
      <c r="Q126" s="1"/>
      <c r="R126" s="1"/>
      <c r="S126" s="1"/>
      <c r="T126" s="1"/>
      <c r="U126" s="1"/>
      <c r="V126" s="1"/>
      <c r="W126" s="1"/>
      <c r="X126" s="1"/>
      <c r="Y126" s="1"/>
      <c r="Z126" s="1"/>
      <c r="AA126" s="1"/>
    </row>
    <row r="127" spans="2:27" x14ac:dyDescent="0.2">
      <c r="B127" s="1"/>
      <c r="C127" s="1"/>
      <c r="D127" s="1"/>
      <c r="E127" s="2"/>
      <c r="F127" s="2"/>
      <c r="G127" s="2"/>
      <c r="H127" s="3"/>
      <c r="I127" s="1"/>
      <c r="J127" s="1"/>
      <c r="K127" s="1"/>
      <c r="L127" s="1"/>
      <c r="M127" s="1"/>
      <c r="N127" s="1"/>
      <c r="O127" s="1"/>
      <c r="P127" s="1"/>
      <c r="Q127" s="1"/>
      <c r="R127" s="1"/>
      <c r="S127" s="1"/>
      <c r="T127" s="1"/>
      <c r="U127" s="1"/>
      <c r="V127" s="1"/>
      <c r="W127" s="1"/>
      <c r="X127" s="1"/>
      <c r="Y127" s="1"/>
      <c r="Z127" s="1"/>
      <c r="AA127" s="1"/>
    </row>
    <row r="128" spans="2:27" x14ac:dyDescent="0.2">
      <c r="B128" s="1"/>
      <c r="C128" s="1"/>
      <c r="D128" s="1"/>
      <c r="E128" s="2"/>
      <c r="F128" s="2"/>
      <c r="G128" s="2"/>
      <c r="H128" s="3"/>
      <c r="I128" s="1"/>
      <c r="J128" s="1"/>
      <c r="K128" s="1"/>
      <c r="L128" s="1"/>
      <c r="M128" s="1"/>
      <c r="N128" s="1"/>
      <c r="O128" s="1"/>
      <c r="P128" s="1"/>
      <c r="Q128" s="1"/>
      <c r="R128" s="1"/>
      <c r="S128" s="1"/>
      <c r="T128" s="1"/>
      <c r="U128" s="1"/>
      <c r="V128" s="1"/>
      <c r="W128" s="1"/>
      <c r="X128" s="1"/>
      <c r="Y128" s="1"/>
      <c r="Z128" s="1"/>
      <c r="AA128" s="1"/>
    </row>
    <row r="129" spans="2:27" x14ac:dyDescent="0.2">
      <c r="B129" s="1"/>
      <c r="C129" s="1"/>
      <c r="D129" s="1"/>
      <c r="E129" s="2"/>
      <c r="F129" s="2"/>
      <c r="G129" s="2"/>
      <c r="H129" s="3"/>
      <c r="I129" s="1"/>
      <c r="J129" s="1"/>
      <c r="K129" s="1"/>
      <c r="L129" s="1"/>
      <c r="M129" s="1"/>
      <c r="N129" s="1"/>
      <c r="O129" s="1"/>
      <c r="P129" s="1"/>
      <c r="Q129" s="1"/>
      <c r="R129" s="1"/>
      <c r="S129" s="1"/>
      <c r="T129" s="1"/>
      <c r="U129" s="1"/>
      <c r="V129" s="1"/>
      <c r="W129" s="1"/>
      <c r="X129" s="1"/>
      <c r="Y129" s="1"/>
      <c r="Z129" s="1"/>
      <c r="AA129" s="1"/>
    </row>
    <row r="130" spans="2:27" x14ac:dyDescent="0.2">
      <c r="B130" s="1"/>
      <c r="C130" s="1"/>
      <c r="D130" s="1"/>
      <c r="E130" s="2"/>
      <c r="F130" s="2"/>
      <c r="G130" s="2"/>
      <c r="H130" s="3"/>
      <c r="I130" s="1"/>
      <c r="J130" s="1"/>
      <c r="K130" s="1"/>
      <c r="L130" s="1"/>
      <c r="M130" s="1"/>
      <c r="N130" s="1"/>
      <c r="O130" s="1"/>
      <c r="P130" s="1"/>
      <c r="Q130" s="1"/>
      <c r="R130" s="1"/>
      <c r="S130" s="1"/>
      <c r="T130" s="1"/>
      <c r="U130" s="1"/>
      <c r="V130" s="1"/>
      <c r="W130" s="1"/>
      <c r="X130" s="1"/>
      <c r="Y130" s="1"/>
      <c r="Z130" s="1"/>
      <c r="AA130" s="1"/>
    </row>
    <row r="131" spans="2:27" x14ac:dyDescent="0.2">
      <c r="B131" s="1"/>
      <c r="C131" s="1"/>
      <c r="D131" s="1"/>
      <c r="E131" s="2"/>
      <c r="F131" s="2"/>
      <c r="G131" s="2"/>
      <c r="H131" s="3"/>
      <c r="I131" s="1"/>
      <c r="J131" s="1"/>
      <c r="K131" s="1"/>
      <c r="L131" s="1"/>
      <c r="M131" s="1"/>
      <c r="N131" s="1"/>
      <c r="O131" s="1"/>
      <c r="P131" s="1"/>
      <c r="Q131" s="1"/>
      <c r="R131" s="1"/>
      <c r="S131" s="1"/>
      <c r="T131" s="1"/>
      <c r="U131" s="1"/>
      <c r="V131" s="1"/>
      <c r="W131" s="1"/>
      <c r="X131" s="1"/>
      <c r="Y131" s="1"/>
      <c r="Z131" s="1"/>
      <c r="AA131" s="1"/>
    </row>
    <row r="132" spans="2:27" x14ac:dyDescent="0.2">
      <c r="B132" s="1"/>
      <c r="C132" s="1"/>
      <c r="D132" s="1"/>
      <c r="E132" s="2"/>
      <c r="F132" s="2"/>
      <c r="G132" s="2"/>
      <c r="H132" s="3"/>
      <c r="I132" s="1"/>
      <c r="J132" s="1"/>
      <c r="K132" s="1"/>
      <c r="L132" s="1"/>
      <c r="M132" s="1"/>
      <c r="N132" s="1"/>
      <c r="O132" s="1"/>
      <c r="P132" s="1"/>
      <c r="Q132" s="1"/>
      <c r="R132" s="1"/>
      <c r="S132" s="1"/>
      <c r="T132" s="1"/>
      <c r="U132" s="1"/>
      <c r="V132" s="1"/>
      <c r="W132" s="1"/>
      <c r="X132" s="1"/>
      <c r="Y132" s="1"/>
      <c r="Z132" s="1"/>
      <c r="AA132" s="1"/>
    </row>
    <row r="133" spans="2:27" x14ac:dyDescent="0.2">
      <c r="B133" s="1"/>
      <c r="C133" s="1"/>
      <c r="D133" s="1"/>
      <c r="E133" s="2"/>
      <c r="F133" s="2"/>
      <c r="G133" s="2"/>
      <c r="H133" s="3"/>
      <c r="I133" s="1"/>
      <c r="J133" s="1"/>
      <c r="K133" s="1"/>
      <c r="L133" s="1"/>
      <c r="M133" s="1"/>
      <c r="N133" s="1"/>
      <c r="O133" s="1"/>
      <c r="P133" s="1"/>
      <c r="Q133" s="1"/>
      <c r="R133" s="1"/>
      <c r="S133" s="1"/>
      <c r="T133" s="1"/>
      <c r="U133" s="1"/>
      <c r="V133" s="1"/>
      <c r="W133" s="1"/>
      <c r="X133" s="1"/>
      <c r="Y133" s="1"/>
      <c r="Z133" s="1"/>
      <c r="AA133" s="1"/>
    </row>
    <row r="134" spans="2:27" x14ac:dyDescent="0.2">
      <c r="B134" s="1"/>
      <c r="C134" s="1"/>
      <c r="D134" s="1"/>
      <c r="E134" s="2"/>
      <c r="F134" s="2"/>
      <c r="G134" s="2"/>
      <c r="H134" s="3"/>
      <c r="I134" s="1"/>
      <c r="J134" s="1"/>
      <c r="K134" s="1"/>
      <c r="L134" s="1"/>
      <c r="M134" s="1"/>
      <c r="N134" s="1"/>
      <c r="O134" s="1"/>
      <c r="P134" s="1"/>
      <c r="Q134" s="1"/>
      <c r="R134" s="1"/>
      <c r="S134" s="1"/>
      <c r="T134" s="1"/>
      <c r="U134" s="1"/>
      <c r="V134" s="1"/>
      <c r="W134" s="1"/>
      <c r="X134" s="1"/>
      <c r="Y134" s="1"/>
      <c r="Z134" s="1"/>
      <c r="AA134" s="1"/>
    </row>
    <row r="135" spans="2:27" x14ac:dyDescent="0.2">
      <c r="B135" s="1"/>
      <c r="C135" s="1"/>
      <c r="D135" s="1"/>
      <c r="E135" s="2"/>
      <c r="F135" s="2"/>
      <c r="G135" s="2"/>
      <c r="H135" s="3"/>
      <c r="I135" s="1"/>
      <c r="J135" s="1"/>
      <c r="K135" s="1"/>
      <c r="L135" s="1"/>
      <c r="M135" s="1"/>
      <c r="N135" s="1"/>
      <c r="O135" s="1"/>
      <c r="P135" s="1"/>
      <c r="Q135" s="1"/>
      <c r="R135" s="1"/>
      <c r="S135" s="1"/>
      <c r="T135" s="1"/>
      <c r="U135" s="1"/>
      <c r="V135" s="1"/>
      <c r="W135" s="1"/>
      <c r="X135" s="1"/>
      <c r="Y135" s="1"/>
      <c r="Z135" s="1"/>
      <c r="AA135" s="1"/>
    </row>
    <row r="136" spans="2:27" x14ac:dyDescent="0.2">
      <c r="B136" s="1"/>
      <c r="C136" s="1"/>
      <c r="D136" s="1"/>
      <c r="E136" s="2"/>
      <c r="F136" s="2"/>
      <c r="G136" s="2"/>
      <c r="H136" s="3"/>
      <c r="I136" s="1"/>
      <c r="J136" s="1"/>
      <c r="K136" s="1"/>
      <c r="L136" s="1"/>
      <c r="M136" s="1"/>
      <c r="N136" s="1"/>
      <c r="O136" s="1"/>
      <c r="P136" s="1"/>
      <c r="Q136" s="1"/>
      <c r="R136" s="1"/>
      <c r="S136" s="1"/>
      <c r="T136" s="1"/>
      <c r="U136" s="1"/>
      <c r="V136" s="1"/>
      <c r="W136" s="1"/>
      <c r="X136" s="1"/>
      <c r="Y136" s="1"/>
      <c r="Z136" s="1"/>
      <c r="AA136" s="1"/>
    </row>
    <row r="137" spans="2:27" x14ac:dyDescent="0.2">
      <c r="B137" s="1"/>
      <c r="C137" s="1"/>
      <c r="D137" s="1"/>
      <c r="E137" s="2"/>
      <c r="F137" s="2"/>
      <c r="G137" s="2"/>
      <c r="H137" s="3"/>
      <c r="I137" s="1"/>
      <c r="J137" s="1"/>
      <c r="K137" s="1"/>
      <c r="L137" s="1"/>
      <c r="M137" s="1"/>
      <c r="N137" s="1"/>
      <c r="O137" s="1"/>
      <c r="P137" s="1"/>
      <c r="Q137" s="1"/>
      <c r="R137" s="1"/>
      <c r="S137" s="1"/>
      <c r="T137" s="1"/>
      <c r="U137" s="1"/>
      <c r="V137" s="1"/>
      <c r="W137" s="1"/>
      <c r="X137" s="1"/>
      <c r="Y137" s="1"/>
      <c r="Z137" s="1"/>
      <c r="AA137" s="1"/>
    </row>
    <row r="138" spans="2:27" x14ac:dyDescent="0.2">
      <c r="B138" s="1"/>
      <c r="C138" s="1"/>
      <c r="D138" s="1"/>
      <c r="E138" s="2"/>
      <c r="F138" s="2"/>
      <c r="G138" s="2"/>
      <c r="H138" s="3"/>
      <c r="I138" s="1"/>
      <c r="J138" s="1"/>
      <c r="K138" s="1"/>
      <c r="L138" s="1"/>
      <c r="M138" s="1"/>
      <c r="N138" s="1"/>
      <c r="O138" s="1"/>
      <c r="P138" s="1"/>
      <c r="Q138" s="1"/>
      <c r="R138" s="1"/>
      <c r="S138" s="1"/>
      <c r="T138" s="1"/>
      <c r="U138" s="1"/>
      <c r="V138" s="1"/>
      <c r="W138" s="1"/>
      <c r="X138" s="1"/>
      <c r="Y138" s="1"/>
      <c r="Z138" s="1"/>
      <c r="AA138" s="1"/>
    </row>
    <row r="139" spans="2:27" x14ac:dyDescent="0.2">
      <c r="B139" s="1"/>
      <c r="C139" s="1"/>
      <c r="D139" s="1"/>
      <c r="E139" s="2"/>
      <c r="F139" s="2"/>
      <c r="G139" s="2"/>
      <c r="H139" s="3"/>
      <c r="I139" s="1"/>
      <c r="J139" s="1"/>
      <c r="K139" s="1"/>
      <c r="L139" s="1"/>
      <c r="M139" s="1"/>
      <c r="N139" s="1"/>
      <c r="O139" s="1"/>
      <c r="P139" s="1"/>
      <c r="Q139" s="1"/>
      <c r="R139" s="1"/>
      <c r="S139" s="1"/>
      <c r="T139" s="1"/>
      <c r="U139" s="1"/>
      <c r="V139" s="1"/>
      <c r="W139" s="1"/>
      <c r="X139" s="1"/>
      <c r="Y139" s="1"/>
      <c r="Z139" s="1"/>
      <c r="AA139" s="1"/>
    </row>
    <row r="140" spans="2:27" x14ac:dyDescent="0.2">
      <c r="B140" s="1"/>
      <c r="C140" s="1"/>
      <c r="D140" s="1"/>
      <c r="E140" s="2"/>
      <c r="F140" s="2"/>
      <c r="G140" s="2"/>
      <c r="H140" s="3"/>
      <c r="I140" s="1"/>
      <c r="J140" s="1"/>
      <c r="K140" s="1"/>
      <c r="L140" s="1"/>
      <c r="M140" s="1"/>
      <c r="N140" s="1"/>
      <c r="O140" s="1"/>
      <c r="P140" s="1"/>
      <c r="Q140" s="1"/>
      <c r="R140" s="1"/>
      <c r="S140" s="1"/>
      <c r="T140" s="1"/>
      <c r="U140" s="1"/>
      <c r="V140" s="1"/>
      <c r="W140" s="1"/>
      <c r="X140" s="1"/>
      <c r="Y140" s="1"/>
      <c r="Z140" s="1"/>
      <c r="AA140" s="1"/>
    </row>
    <row r="141" spans="2:27" x14ac:dyDescent="0.2">
      <c r="B141" s="1"/>
      <c r="C141" s="1"/>
      <c r="D141" s="1"/>
      <c r="E141" s="2"/>
      <c r="F141" s="2"/>
      <c r="G141" s="2"/>
      <c r="H141" s="3"/>
      <c r="I141" s="1"/>
      <c r="J141" s="1"/>
      <c r="K141" s="1"/>
      <c r="L141" s="1"/>
      <c r="M141" s="1"/>
      <c r="N141" s="1"/>
      <c r="O141" s="1"/>
      <c r="P141" s="1"/>
      <c r="Q141" s="1"/>
      <c r="R141" s="1"/>
      <c r="S141" s="1"/>
      <c r="T141" s="1"/>
      <c r="U141" s="1"/>
      <c r="V141" s="1"/>
      <c r="W141" s="1"/>
      <c r="X141" s="1"/>
      <c r="Y141" s="1"/>
      <c r="Z141" s="1"/>
      <c r="AA141" s="1"/>
    </row>
    <row r="142" spans="2:27" x14ac:dyDescent="0.2">
      <c r="B142" s="1"/>
      <c r="C142" s="1"/>
      <c r="D142" s="1"/>
      <c r="E142" s="2"/>
      <c r="F142" s="2"/>
      <c r="G142" s="2"/>
      <c r="H142" s="3"/>
      <c r="I142" s="1"/>
      <c r="J142" s="1"/>
      <c r="K142" s="1"/>
      <c r="L142" s="1"/>
      <c r="M142" s="1"/>
      <c r="N142" s="1"/>
      <c r="O142" s="1"/>
      <c r="P142" s="1"/>
      <c r="Q142" s="1"/>
      <c r="R142" s="1"/>
      <c r="S142" s="1"/>
      <c r="T142" s="1"/>
      <c r="U142" s="1"/>
      <c r="V142" s="1"/>
      <c r="W142" s="1"/>
      <c r="X142" s="1"/>
      <c r="Y142" s="1"/>
      <c r="Z142" s="1"/>
      <c r="AA142" s="1"/>
    </row>
    <row r="143" spans="2:27" x14ac:dyDescent="0.2">
      <c r="B143" s="1"/>
      <c r="C143" s="1"/>
      <c r="D143" s="1"/>
      <c r="E143" s="2"/>
      <c r="F143" s="2"/>
      <c r="G143" s="2"/>
      <c r="H143" s="3"/>
      <c r="I143" s="1"/>
      <c r="J143" s="1"/>
      <c r="K143" s="1"/>
      <c r="L143" s="1"/>
      <c r="M143" s="1"/>
      <c r="N143" s="1"/>
      <c r="O143" s="1"/>
      <c r="P143" s="1"/>
      <c r="Q143" s="1"/>
      <c r="R143" s="1"/>
      <c r="S143" s="1"/>
      <c r="T143" s="1"/>
      <c r="U143" s="1"/>
      <c r="V143" s="1"/>
      <c r="W143" s="1"/>
      <c r="X143" s="1"/>
      <c r="Y143" s="1"/>
      <c r="Z143" s="1"/>
      <c r="AA143" s="1"/>
    </row>
    <row r="144" spans="2:27" x14ac:dyDescent="0.2">
      <c r="B144" s="1"/>
      <c r="C144" s="1"/>
      <c r="D144" s="1"/>
      <c r="E144" s="2"/>
      <c r="F144" s="2"/>
      <c r="G144" s="2"/>
      <c r="H144" s="3"/>
      <c r="I144" s="1"/>
      <c r="J144" s="1"/>
      <c r="K144" s="1"/>
      <c r="L144" s="1"/>
      <c r="M144" s="1"/>
      <c r="N144" s="1"/>
      <c r="O144" s="1"/>
      <c r="P144" s="1"/>
      <c r="Q144" s="1"/>
      <c r="R144" s="1"/>
      <c r="S144" s="1"/>
      <c r="T144" s="1"/>
      <c r="U144" s="1"/>
      <c r="V144" s="1"/>
      <c r="W144" s="1"/>
      <c r="X144" s="1"/>
      <c r="Y144" s="1"/>
      <c r="Z144" s="1"/>
      <c r="AA144" s="1"/>
    </row>
    <row r="145" spans="2:27" x14ac:dyDescent="0.2">
      <c r="B145" s="1"/>
      <c r="C145" s="1"/>
      <c r="D145" s="1"/>
      <c r="E145" s="2"/>
      <c r="F145" s="2"/>
      <c r="G145" s="2"/>
      <c r="H145" s="3"/>
      <c r="I145" s="1"/>
      <c r="J145" s="1"/>
      <c r="K145" s="1"/>
      <c r="L145" s="1"/>
      <c r="M145" s="1"/>
      <c r="N145" s="1"/>
      <c r="O145" s="1"/>
      <c r="P145" s="1"/>
      <c r="Q145" s="1"/>
      <c r="R145" s="1"/>
      <c r="S145" s="1"/>
      <c r="T145" s="1"/>
      <c r="U145" s="1"/>
      <c r="V145" s="1"/>
      <c r="W145" s="1"/>
      <c r="X145" s="1"/>
      <c r="Y145" s="1"/>
      <c r="Z145" s="1"/>
      <c r="AA145" s="1"/>
    </row>
    <row r="146" spans="2:27" x14ac:dyDescent="0.2">
      <c r="B146" s="1"/>
      <c r="C146" s="1"/>
      <c r="D146" s="1"/>
      <c r="E146" s="2"/>
      <c r="F146" s="2"/>
      <c r="G146" s="2"/>
      <c r="H146" s="3"/>
      <c r="I146" s="1"/>
      <c r="J146" s="1"/>
      <c r="K146" s="1"/>
      <c r="L146" s="1"/>
      <c r="M146" s="1"/>
      <c r="N146" s="1"/>
      <c r="O146" s="1"/>
      <c r="P146" s="1"/>
      <c r="Q146" s="1"/>
      <c r="R146" s="1"/>
      <c r="S146" s="1"/>
      <c r="T146" s="1"/>
      <c r="U146" s="1"/>
      <c r="V146" s="1"/>
      <c r="W146" s="1"/>
      <c r="X146" s="1"/>
      <c r="Y146" s="1"/>
      <c r="Z146" s="1"/>
      <c r="AA146" s="1"/>
    </row>
    <row r="147" spans="2:27" x14ac:dyDescent="0.2">
      <c r="B147" s="1"/>
      <c r="C147" s="1"/>
      <c r="D147" s="1"/>
      <c r="E147" s="2"/>
      <c r="F147" s="2"/>
      <c r="G147" s="2"/>
      <c r="H147" s="3"/>
      <c r="I147" s="1"/>
      <c r="J147" s="1"/>
      <c r="K147" s="1"/>
      <c r="L147" s="1"/>
      <c r="M147" s="1"/>
      <c r="N147" s="1"/>
      <c r="O147" s="1"/>
      <c r="P147" s="1"/>
      <c r="Q147" s="1"/>
      <c r="R147" s="1"/>
      <c r="S147" s="1"/>
      <c r="T147" s="1"/>
      <c r="U147" s="1"/>
      <c r="V147" s="1"/>
      <c r="W147" s="1"/>
      <c r="X147" s="1"/>
      <c r="Y147" s="1"/>
      <c r="Z147" s="1"/>
      <c r="AA147" s="1"/>
    </row>
    <row r="148" spans="2:27" x14ac:dyDescent="0.2">
      <c r="B148" s="1"/>
      <c r="C148" s="1"/>
      <c r="D148" s="1"/>
      <c r="E148" s="2"/>
      <c r="F148" s="2"/>
      <c r="G148" s="2"/>
      <c r="H148" s="3"/>
      <c r="I148" s="1"/>
      <c r="J148" s="1"/>
      <c r="K148" s="1"/>
      <c r="L148" s="1"/>
      <c r="M148" s="1"/>
      <c r="N148" s="1"/>
      <c r="O148" s="1"/>
      <c r="P148" s="1"/>
      <c r="Q148" s="1"/>
      <c r="R148" s="1"/>
      <c r="S148" s="1"/>
      <c r="T148" s="1"/>
      <c r="U148" s="1"/>
      <c r="V148" s="1"/>
      <c r="W148" s="1"/>
      <c r="X148" s="1"/>
      <c r="Y148" s="1"/>
      <c r="Z148" s="1"/>
      <c r="AA148" s="1"/>
    </row>
    <row r="149" spans="2:27" x14ac:dyDescent="0.2">
      <c r="B149" s="1"/>
      <c r="C149" s="1"/>
      <c r="D149" s="1"/>
      <c r="E149" s="2"/>
      <c r="F149" s="2"/>
      <c r="G149" s="2"/>
      <c r="H149" s="3"/>
      <c r="I149" s="1"/>
      <c r="J149" s="1"/>
      <c r="K149" s="1"/>
      <c r="L149" s="1"/>
      <c r="M149" s="1"/>
      <c r="N149" s="1"/>
      <c r="O149" s="1"/>
      <c r="P149" s="1"/>
      <c r="Q149" s="1"/>
      <c r="R149" s="1"/>
      <c r="S149" s="1"/>
      <c r="T149" s="1"/>
      <c r="U149" s="1"/>
      <c r="V149" s="1"/>
      <c r="W149" s="1"/>
      <c r="X149" s="1"/>
      <c r="Y149" s="1"/>
      <c r="Z149" s="1"/>
      <c r="AA149" s="1"/>
    </row>
    <row r="150" spans="2:27" x14ac:dyDescent="0.2">
      <c r="B150" s="1"/>
      <c r="C150" s="1"/>
      <c r="D150" s="1"/>
      <c r="E150" s="2"/>
      <c r="F150" s="2"/>
      <c r="G150" s="2"/>
      <c r="H150" s="3"/>
      <c r="I150" s="1"/>
      <c r="J150" s="1"/>
      <c r="K150" s="1"/>
      <c r="L150" s="1"/>
      <c r="M150" s="1"/>
      <c r="N150" s="1"/>
      <c r="O150" s="1"/>
      <c r="P150" s="1"/>
      <c r="Q150" s="1"/>
      <c r="R150" s="1"/>
      <c r="S150" s="1"/>
      <c r="T150" s="1"/>
      <c r="U150" s="1"/>
      <c r="V150" s="1"/>
      <c r="W150" s="1"/>
      <c r="X150" s="1"/>
      <c r="Y150" s="1"/>
      <c r="Z150" s="1"/>
      <c r="AA150" s="1"/>
    </row>
    <row r="151" spans="2:27" x14ac:dyDescent="0.2">
      <c r="B151" s="1"/>
      <c r="C151" s="1"/>
      <c r="D151" s="1"/>
      <c r="E151" s="2"/>
      <c r="F151" s="2"/>
      <c r="G151" s="2"/>
      <c r="H151" s="3"/>
      <c r="I151" s="1"/>
      <c r="J151" s="1"/>
      <c r="K151" s="1"/>
      <c r="L151" s="1"/>
      <c r="M151" s="1"/>
      <c r="N151" s="1"/>
      <c r="O151" s="1"/>
      <c r="P151" s="1"/>
      <c r="Q151" s="1"/>
      <c r="R151" s="1"/>
      <c r="S151" s="1"/>
      <c r="T151" s="1"/>
      <c r="U151" s="1"/>
      <c r="V151" s="1"/>
      <c r="W151" s="1"/>
      <c r="X151" s="1"/>
      <c r="Y151" s="1"/>
      <c r="Z151" s="1"/>
      <c r="AA151" s="1"/>
    </row>
    <row r="152" spans="2:27" x14ac:dyDescent="0.2">
      <c r="B152" s="1"/>
      <c r="C152" s="1"/>
      <c r="D152" s="1"/>
      <c r="E152" s="2"/>
      <c r="F152" s="2"/>
      <c r="G152" s="2"/>
      <c r="H152" s="3"/>
      <c r="I152" s="1"/>
      <c r="J152" s="1"/>
      <c r="K152" s="1"/>
      <c r="L152" s="1"/>
      <c r="M152" s="1"/>
      <c r="N152" s="1"/>
      <c r="O152" s="1"/>
      <c r="P152" s="1"/>
      <c r="Q152" s="1"/>
      <c r="R152" s="1"/>
      <c r="S152" s="1"/>
      <c r="T152" s="1"/>
      <c r="U152" s="1"/>
      <c r="V152" s="1"/>
      <c r="W152" s="1"/>
      <c r="X152" s="1"/>
      <c r="Y152" s="1"/>
      <c r="Z152" s="1"/>
      <c r="AA152" s="1"/>
    </row>
    <row r="153" spans="2:27" x14ac:dyDescent="0.2">
      <c r="B153" s="1"/>
      <c r="C153" s="1"/>
      <c r="D153" s="1"/>
      <c r="E153" s="2"/>
      <c r="F153" s="2"/>
      <c r="G153" s="2"/>
      <c r="H153" s="3"/>
      <c r="I153" s="1"/>
      <c r="J153" s="1"/>
      <c r="K153" s="1"/>
      <c r="L153" s="1"/>
      <c r="M153" s="1"/>
      <c r="N153" s="1"/>
      <c r="O153" s="1"/>
      <c r="P153" s="1"/>
      <c r="Q153" s="1"/>
      <c r="R153" s="1"/>
      <c r="S153" s="1"/>
      <c r="T153" s="1"/>
      <c r="U153" s="1"/>
      <c r="V153" s="1"/>
      <c r="W153" s="1"/>
      <c r="X153" s="1"/>
      <c r="Y153" s="1"/>
      <c r="Z153" s="1"/>
      <c r="AA153" s="1"/>
    </row>
    <row r="154" spans="2:27" x14ac:dyDescent="0.2">
      <c r="B154" s="1"/>
      <c r="C154" s="1"/>
      <c r="D154" s="1"/>
      <c r="E154" s="2"/>
      <c r="F154" s="2"/>
      <c r="G154" s="2"/>
      <c r="H154" s="3"/>
      <c r="I154" s="1"/>
      <c r="J154" s="1"/>
      <c r="K154" s="1"/>
      <c r="L154" s="1"/>
      <c r="M154" s="1"/>
      <c r="N154" s="1"/>
      <c r="O154" s="1"/>
      <c r="P154" s="1"/>
      <c r="Q154" s="1"/>
      <c r="R154" s="1"/>
      <c r="S154" s="1"/>
      <c r="T154" s="1"/>
      <c r="U154" s="1"/>
      <c r="V154" s="1"/>
      <c r="W154" s="1"/>
      <c r="X154" s="1"/>
      <c r="Y154" s="1"/>
      <c r="Z154" s="1"/>
      <c r="AA154" s="1"/>
    </row>
    <row r="155" spans="2:27" x14ac:dyDescent="0.2">
      <c r="B155" s="1"/>
      <c r="C155" s="1"/>
      <c r="D155" s="1"/>
      <c r="E155" s="2"/>
      <c r="F155" s="2"/>
      <c r="G155" s="2"/>
      <c r="H155" s="3"/>
      <c r="I155" s="1"/>
      <c r="J155" s="1"/>
      <c r="K155" s="1"/>
      <c r="L155" s="1"/>
      <c r="M155" s="1"/>
      <c r="N155" s="1"/>
      <c r="O155" s="1"/>
      <c r="P155" s="1"/>
      <c r="Q155" s="1"/>
      <c r="R155" s="1"/>
      <c r="S155" s="1"/>
      <c r="T155" s="1"/>
      <c r="U155" s="1"/>
      <c r="V155" s="1"/>
      <c r="W155" s="1"/>
      <c r="X155" s="1"/>
      <c r="Y155" s="1"/>
      <c r="Z155" s="1"/>
      <c r="AA155" s="1"/>
    </row>
    <row r="156" spans="2:27" x14ac:dyDescent="0.2">
      <c r="B156" s="1"/>
      <c r="C156" s="1"/>
      <c r="D156" s="1"/>
      <c r="E156" s="2"/>
      <c r="F156" s="2"/>
      <c r="G156" s="2"/>
      <c r="H156" s="3"/>
      <c r="I156" s="1"/>
      <c r="J156" s="1"/>
      <c r="K156" s="1"/>
      <c r="L156" s="1"/>
      <c r="M156" s="1"/>
      <c r="N156" s="1"/>
      <c r="O156" s="1"/>
      <c r="P156" s="1"/>
      <c r="Q156" s="1"/>
      <c r="R156" s="1"/>
      <c r="S156" s="1"/>
      <c r="T156" s="1"/>
      <c r="U156" s="1"/>
      <c r="V156" s="1"/>
      <c r="W156" s="1"/>
      <c r="X156" s="1"/>
      <c r="Y156" s="1"/>
      <c r="Z156" s="1"/>
      <c r="AA156" s="1"/>
    </row>
    <row r="157" spans="2:27" x14ac:dyDescent="0.2">
      <c r="B157" s="1"/>
      <c r="C157" s="1"/>
      <c r="D157" s="1"/>
      <c r="E157" s="2"/>
      <c r="F157" s="2"/>
      <c r="G157" s="2"/>
      <c r="H157" s="3"/>
      <c r="I157" s="1"/>
      <c r="J157" s="1"/>
      <c r="K157" s="1"/>
      <c r="L157" s="1"/>
      <c r="M157" s="1"/>
      <c r="N157" s="1"/>
      <c r="O157" s="1"/>
      <c r="P157" s="1"/>
      <c r="Q157" s="1"/>
      <c r="R157" s="1"/>
      <c r="S157" s="1"/>
      <c r="T157" s="1"/>
      <c r="U157" s="1"/>
      <c r="V157" s="1"/>
      <c r="W157" s="1"/>
      <c r="X157" s="1"/>
      <c r="Y157" s="1"/>
      <c r="Z157" s="1"/>
      <c r="AA157" s="1"/>
    </row>
    <row r="158" spans="2:27" x14ac:dyDescent="0.2">
      <c r="B158" s="1"/>
      <c r="C158" s="1"/>
      <c r="D158" s="1"/>
      <c r="E158" s="2"/>
      <c r="F158" s="2"/>
      <c r="G158" s="2"/>
      <c r="H158" s="3"/>
      <c r="I158" s="1"/>
      <c r="J158" s="1"/>
      <c r="K158" s="1"/>
      <c r="L158" s="1"/>
      <c r="M158" s="1"/>
      <c r="N158" s="1"/>
      <c r="O158" s="1"/>
      <c r="P158" s="1"/>
      <c r="Q158" s="1"/>
      <c r="R158" s="1"/>
      <c r="S158" s="1"/>
      <c r="T158" s="1"/>
      <c r="U158" s="1"/>
      <c r="V158" s="1"/>
      <c r="W158" s="1"/>
      <c r="X158" s="1"/>
      <c r="Y158" s="1"/>
      <c r="Z158" s="1"/>
      <c r="AA158" s="1"/>
    </row>
    <row r="159" spans="2:27" x14ac:dyDescent="0.2">
      <c r="B159" s="1"/>
      <c r="C159" s="1"/>
      <c r="D159" s="1"/>
      <c r="E159" s="2"/>
      <c r="F159" s="2"/>
      <c r="G159" s="2"/>
      <c r="H159" s="3"/>
      <c r="I159" s="1"/>
      <c r="J159" s="1"/>
      <c r="K159" s="1"/>
      <c r="L159" s="1"/>
      <c r="M159" s="1"/>
      <c r="N159" s="1"/>
      <c r="O159" s="1"/>
      <c r="P159" s="1"/>
      <c r="Q159" s="1"/>
      <c r="R159" s="1"/>
      <c r="S159" s="1"/>
      <c r="T159" s="1"/>
      <c r="U159" s="1"/>
      <c r="V159" s="1"/>
      <c r="W159" s="1"/>
      <c r="X159" s="1"/>
      <c r="Y159" s="1"/>
      <c r="Z159" s="1"/>
      <c r="AA159" s="1"/>
    </row>
    <row r="160" spans="2:27" x14ac:dyDescent="0.2">
      <c r="B160" s="1"/>
      <c r="C160" s="1"/>
      <c r="D160" s="1"/>
      <c r="E160" s="2"/>
      <c r="F160" s="2"/>
      <c r="G160" s="2"/>
      <c r="H160" s="3"/>
      <c r="I160" s="1"/>
      <c r="J160" s="1"/>
      <c r="K160" s="1"/>
      <c r="L160" s="1"/>
      <c r="M160" s="1"/>
      <c r="N160" s="1"/>
      <c r="O160" s="1"/>
      <c r="P160" s="1"/>
      <c r="Q160" s="1"/>
      <c r="R160" s="1"/>
      <c r="S160" s="1"/>
      <c r="T160" s="1"/>
      <c r="U160" s="1"/>
      <c r="V160" s="1"/>
      <c r="W160" s="1"/>
      <c r="X160" s="1"/>
      <c r="Y160" s="1"/>
      <c r="Z160" s="1"/>
      <c r="AA160" s="1"/>
    </row>
    <row r="161" spans="2:27" x14ac:dyDescent="0.2">
      <c r="B161" s="1"/>
      <c r="C161" s="1"/>
      <c r="D161" s="1"/>
      <c r="E161" s="2"/>
      <c r="F161" s="2"/>
      <c r="G161" s="2"/>
      <c r="H161" s="3"/>
      <c r="I161" s="1"/>
      <c r="J161" s="1"/>
      <c r="K161" s="1"/>
      <c r="L161" s="1"/>
      <c r="M161" s="1"/>
      <c r="N161" s="1"/>
      <c r="O161" s="1"/>
      <c r="P161" s="1"/>
      <c r="Q161" s="1"/>
      <c r="R161" s="1"/>
      <c r="S161" s="1"/>
      <c r="T161" s="1"/>
      <c r="U161" s="1"/>
      <c r="V161" s="1"/>
      <c r="W161" s="1"/>
      <c r="X161" s="1"/>
      <c r="Y161" s="1"/>
      <c r="Z161" s="1"/>
      <c r="AA161" s="1"/>
    </row>
    <row r="162" spans="2:27" x14ac:dyDescent="0.2">
      <c r="B162" s="1"/>
      <c r="C162" s="1"/>
      <c r="D162" s="1"/>
      <c r="E162" s="2"/>
      <c r="F162" s="2"/>
      <c r="G162" s="2"/>
      <c r="H162" s="3"/>
      <c r="I162" s="1"/>
      <c r="J162" s="1"/>
      <c r="K162" s="1"/>
      <c r="L162" s="1"/>
      <c r="M162" s="1"/>
      <c r="N162" s="1"/>
      <c r="O162" s="1"/>
      <c r="P162" s="1"/>
      <c r="Q162" s="1"/>
      <c r="R162" s="1"/>
      <c r="S162" s="1"/>
      <c r="T162" s="1"/>
      <c r="U162" s="1"/>
      <c r="V162" s="1"/>
      <c r="W162" s="1"/>
      <c r="X162" s="1"/>
      <c r="Y162" s="1"/>
      <c r="Z162" s="1"/>
      <c r="AA162" s="1"/>
    </row>
    <row r="163" spans="2:27" x14ac:dyDescent="0.2">
      <c r="B163" s="1"/>
      <c r="C163" s="1"/>
      <c r="D163" s="1"/>
      <c r="E163" s="2"/>
      <c r="F163" s="2"/>
      <c r="G163" s="2"/>
      <c r="H163" s="3"/>
      <c r="I163" s="1"/>
      <c r="J163" s="1"/>
      <c r="K163" s="1"/>
      <c r="L163" s="1"/>
      <c r="M163" s="1"/>
      <c r="N163" s="1"/>
      <c r="O163" s="1"/>
      <c r="P163" s="1"/>
      <c r="Q163" s="1"/>
      <c r="R163" s="1"/>
      <c r="S163" s="1"/>
      <c r="T163" s="1"/>
      <c r="U163" s="1"/>
      <c r="V163" s="1"/>
      <c r="W163" s="1"/>
      <c r="X163" s="1"/>
      <c r="Y163" s="1"/>
      <c r="Z163" s="1"/>
      <c r="AA163" s="1"/>
    </row>
    <row r="164" spans="2:27" x14ac:dyDescent="0.2">
      <c r="B164" s="1"/>
      <c r="C164" s="1"/>
      <c r="D164" s="1"/>
      <c r="E164" s="2"/>
      <c r="F164" s="2"/>
      <c r="G164" s="2"/>
      <c r="H164" s="3"/>
      <c r="I164" s="1"/>
      <c r="J164" s="1"/>
      <c r="K164" s="1"/>
      <c r="L164" s="1"/>
      <c r="M164" s="1"/>
      <c r="N164" s="1"/>
      <c r="O164" s="1"/>
      <c r="P164" s="1"/>
      <c r="Q164" s="1"/>
      <c r="R164" s="1"/>
      <c r="S164" s="1"/>
      <c r="T164" s="1"/>
      <c r="U164" s="1"/>
      <c r="V164" s="1"/>
      <c r="W164" s="1"/>
      <c r="X164" s="1"/>
      <c r="Y164" s="1"/>
      <c r="Z164" s="1"/>
      <c r="AA164" s="1"/>
    </row>
    <row r="165" spans="2:27" x14ac:dyDescent="0.2">
      <c r="B165" s="1"/>
      <c r="C165" s="1"/>
      <c r="D165" s="1"/>
      <c r="E165" s="2"/>
      <c r="F165" s="2"/>
      <c r="G165" s="2"/>
      <c r="H165" s="3"/>
      <c r="I165" s="1"/>
      <c r="J165" s="1"/>
      <c r="K165" s="1"/>
      <c r="L165" s="1"/>
      <c r="M165" s="1"/>
      <c r="N165" s="1"/>
      <c r="O165" s="1"/>
      <c r="P165" s="1"/>
      <c r="Q165" s="1"/>
      <c r="R165" s="1"/>
      <c r="S165" s="1"/>
      <c r="T165" s="1"/>
      <c r="U165" s="1"/>
      <c r="V165" s="1"/>
      <c r="W165" s="1"/>
      <c r="X165" s="1"/>
      <c r="Y165" s="1"/>
      <c r="Z165" s="1"/>
      <c r="AA165" s="1"/>
    </row>
    <row r="166" spans="2:27" x14ac:dyDescent="0.2">
      <c r="B166" s="1"/>
      <c r="C166" s="1"/>
      <c r="D166" s="1"/>
      <c r="E166" s="2"/>
      <c r="F166" s="2"/>
      <c r="G166" s="2"/>
      <c r="H166" s="3"/>
      <c r="I166" s="1"/>
      <c r="J166" s="1"/>
      <c r="K166" s="1"/>
      <c r="L166" s="1"/>
      <c r="M166" s="1"/>
      <c r="N166" s="1"/>
      <c r="O166" s="1"/>
      <c r="P166" s="1"/>
      <c r="Q166" s="1"/>
      <c r="R166" s="1"/>
      <c r="S166" s="1"/>
      <c r="T166" s="1"/>
      <c r="U166" s="1"/>
      <c r="V166" s="1"/>
      <c r="W166" s="1"/>
      <c r="X166" s="1"/>
      <c r="Y166" s="1"/>
      <c r="Z166" s="1"/>
      <c r="AA166" s="1"/>
    </row>
    <row r="167" spans="2:27" x14ac:dyDescent="0.2">
      <c r="B167" s="1"/>
      <c r="C167" s="1"/>
      <c r="D167" s="1"/>
      <c r="E167" s="2"/>
      <c r="F167" s="2"/>
      <c r="G167" s="2"/>
      <c r="H167" s="3"/>
      <c r="I167" s="1"/>
      <c r="J167" s="1"/>
      <c r="K167" s="1"/>
      <c r="L167" s="1"/>
      <c r="M167" s="1"/>
      <c r="N167" s="1"/>
      <c r="O167" s="1"/>
      <c r="P167" s="1"/>
      <c r="Q167" s="1"/>
      <c r="R167" s="1"/>
      <c r="S167" s="1"/>
      <c r="T167" s="1"/>
      <c r="U167" s="1"/>
      <c r="V167" s="1"/>
      <c r="W167" s="1"/>
      <c r="X167" s="1"/>
      <c r="Y167" s="1"/>
      <c r="Z167" s="1"/>
      <c r="AA167" s="1"/>
    </row>
    <row r="168" spans="2:27" x14ac:dyDescent="0.2">
      <c r="B168" s="1"/>
      <c r="C168" s="1"/>
      <c r="D168" s="1"/>
      <c r="E168" s="2"/>
      <c r="F168" s="2"/>
      <c r="G168" s="2"/>
      <c r="H168" s="3"/>
      <c r="I168" s="1"/>
      <c r="J168" s="1"/>
      <c r="K168" s="1"/>
      <c r="L168" s="1"/>
      <c r="M168" s="1"/>
      <c r="N168" s="1"/>
      <c r="O168" s="1"/>
      <c r="P168" s="1"/>
      <c r="Q168" s="1"/>
      <c r="R168" s="1"/>
      <c r="S168" s="1"/>
      <c r="T168" s="1"/>
      <c r="U168" s="1"/>
      <c r="V168" s="1"/>
      <c r="W168" s="1"/>
      <c r="X168" s="1"/>
      <c r="Y168" s="1"/>
      <c r="Z168" s="1"/>
      <c r="AA168" s="1"/>
    </row>
    <row r="169" spans="2:27" x14ac:dyDescent="0.2">
      <c r="B169" s="1"/>
      <c r="C169" s="1"/>
      <c r="D169" s="1"/>
      <c r="E169" s="2"/>
      <c r="F169" s="2"/>
      <c r="G169" s="2"/>
      <c r="H169" s="3"/>
      <c r="I169" s="1"/>
      <c r="J169" s="1"/>
      <c r="K169" s="1"/>
      <c r="L169" s="1"/>
      <c r="M169" s="1"/>
      <c r="N169" s="1"/>
      <c r="O169" s="1"/>
      <c r="P169" s="1"/>
      <c r="Q169" s="1"/>
      <c r="R169" s="1"/>
      <c r="S169" s="1"/>
      <c r="T169" s="1"/>
      <c r="U169" s="1"/>
      <c r="V169" s="1"/>
      <c r="W169" s="1"/>
      <c r="X169" s="1"/>
      <c r="Y169" s="1"/>
      <c r="Z169" s="1"/>
      <c r="AA169" s="1"/>
    </row>
    <row r="170" spans="2:27" x14ac:dyDescent="0.2">
      <c r="B170" s="1"/>
      <c r="C170" s="1"/>
      <c r="D170" s="1"/>
      <c r="E170" s="2"/>
      <c r="F170" s="2"/>
      <c r="G170" s="2"/>
      <c r="H170" s="3"/>
      <c r="I170" s="1"/>
      <c r="J170" s="1"/>
      <c r="K170" s="1"/>
      <c r="L170" s="1"/>
      <c r="M170" s="1"/>
      <c r="N170" s="1"/>
      <c r="O170" s="1"/>
      <c r="P170" s="1"/>
      <c r="Q170" s="1"/>
      <c r="R170" s="1"/>
      <c r="S170" s="1"/>
      <c r="T170" s="1"/>
      <c r="U170" s="1"/>
      <c r="V170" s="1"/>
      <c r="W170" s="1"/>
      <c r="X170" s="1"/>
      <c r="Y170" s="1"/>
      <c r="Z170" s="1"/>
      <c r="AA170" s="1"/>
    </row>
    <row r="171" spans="2:27" x14ac:dyDescent="0.2">
      <c r="B171" s="1"/>
      <c r="C171" s="1"/>
      <c r="D171" s="1"/>
      <c r="E171" s="2"/>
      <c r="F171" s="2"/>
      <c r="G171" s="2"/>
      <c r="H171" s="3"/>
      <c r="I171" s="1"/>
      <c r="J171" s="1"/>
      <c r="K171" s="1"/>
      <c r="L171" s="1"/>
      <c r="M171" s="1"/>
      <c r="N171" s="1"/>
      <c r="O171" s="1"/>
      <c r="P171" s="1"/>
      <c r="Q171" s="1"/>
      <c r="R171" s="1"/>
      <c r="S171" s="1"/>
      <c r="T171" s="1"/>
      <c r="U171" s="1"/>
      <c r="V171" s="1"/>
      <c r="W171" s="1"/>
      <c r="X171" s="1"/>
      <c r="Y171" s="1"/>
      <c r="Z171" s="1"/>
      <c r="AA171" s="1"/>
    </row>
    <row r="172" spans="2:27" x14ac:dyDescent="0.2">
      <c r="B172" s="1"/>
      <c r="C172" s="1"/>
      <c r="D172" s="1"/>
      <c r="E172" s="2"/>
      <c r="F172" s="2"/>
      <c r="G172" s="2"/>
      <c r="H172" s="3"/>
      <c r="I172" s="1"/>
      <c r="J172" s="1"/>
      <c r="K172" s="1"/>
      <c r="L172" s="1"/>
      <c r="M172" s="1"/>
      <c r="N172" s="1"/>
      <c r="O172" s="1"/>
      <c r="P172" s="1"/>
      <c r="Q172" s="1"/>
      <c r="R172" s="1"/>
      <c r="S172" s="1"/>
      <c r="T172" s="1"/>
      <c r="U172" s="1"/>
      <c r="V172" s="1"/>
      <c r="W172" s="1"/>
      <c r="X172" s="1"/>
      <c r="Y172" s="1"/>
      <c r="Z172" s="1"/>
      <c r="AA172" s="1"/>
    </row>
    <row r="173" spans="2:27" x14ac:dyDescent="0.2">
      <c r="B173" s="1"/>
      <c r="C173" s="1"/>
      <c r="D173" s="1"/>
      <c r="E173" s="2"/>
      <c r="F173" s="2"/>
      <c r="G173" s="2"/>
      <c r="H173" s="3"/>
      <c r="I173" s="1"/>
      <c r="J173" s="1"/>
      <c r="K173" s="1"/>
      <c r="L173" s="1"/>
      <c r="M173" s="1"/>
      <c r="N173" s="1"/>
      <c r="O173" s="1"/>
      <c r="P173" s="1"/>
      <c r="Q173" s="1"/>
      <c r="R173" s="1"/>
      <c r="S173" s="1"/>
      <c r="T173" s="1"/>
      <c r="U173" s="1"/>
      <c r="V173" s="1"/>
      <c r="W173" s="1"/>
      <c r="X173" s="1"/>
      <c r="Y173" s="1"/>
      <c r="Z173" s="1"/>
      <c r="AA173" s="1"/>
    </row>
    <row r="174" spans="2:27" x14ac:dyDescent="0.2">
      <c r="B174" s="1"/>
      <c r="C174" s="1"/>
      <c r="D174" s="1"/>
      <c r="E174" s="2"/>
      <c r="F174" s="2"/>
      <c r="G174" s="2"/>
      <c r="H174" s="3"/>
      <c r="I174" s="1"/>
      <c r="J174" s="1"/>
      <c r="K174" s="1"/>
      <c r="L174" s="1"/>
      <c r="M174" s="1"/>
      <c r="N174" s="1"/>
      <c r="O174" s="1"/>
      <c r="P174" s="1"/>
      <c r="Q174" s="1"/>
      <c r="R174" s="1"/>
      <c r="S174" s="1"/>
      <c r="T174" s="1"/>
      <c r="U174" s="1"/>
      <c r="V174" s="1"/>
      <c r="W174" s="1"/>
      <c r="X174" s="1"/>
      <c r="Y174" s="1"/>
      <c r="Z174" s="1"/>
      <c r="AA174" s="1"/>
    </row>
    <row r="175" spans="2:27" x14ac:dyDescent="0.2">
      <c r="B175" s="1"/>
      <c r="C175" s="1"/>
      <c r="D175" s="1"/>
      <c r="E175" s="2"/>
      <c r="F175" s="2"/>
      <c r="G175" s="2"/>
      <c r="H175" s="3"/>
      <c r="I175" s="1"/>
      <c r="J175" s="1"/>
      <c r="K175" s="1"/>
      <c r="L175" s="1"/>
      <c r="M175" s="1"/>
      <c r="N175" s="1"/>
      <c r="O175" s="1"/>
      <c r="P175" s="1"/>
      <c r="Q175" s="1"/>
      <c r="R175" s="1"/>
      <c r="S175" s="1"/>
      <c r="T175" s="1"/>
      <c r="U175" s="1"/>
      <c r="V175" s="1"/>
      <c r="W175" s="1"/>
      <c r="X175" s="1"/>
      <c r="Y175" s="1"/>
      <c r="Z175" s="1"/>
      <c r="AA175" s="1"/>
    </row>
    <row r="176" spans="2:27" x14ac:dyDescent="0.2">
      <c r="B176" s="1"/>
      <c r="C176" s="1"/>
      <c r="D176" s="1"/>
      <c r="E176" s="2"/>
      <c r="F176" s="2"/>
      <c r="G176" s="2"/>
      <c r="H176" s="3"/>
      <c r="I176" s="1"/>
      <c r="J176" s="1"/>
      <c r="K176" s="1"/>
      <c r="L176" s="1"/>
      <c r="M176" s="1"/>
      <c r="N176" s="1"/>
      <c r="O176" s="1"/>
      <c r="P176" s="1"/>
      <c r="Q176" s="1"/>
      <c r="R176" s="1"/>
      <c r="S176" s="1"/>
      <c r="T176" s="1"/>
      <c r="U176" s="1"/>
      <c r="V176" s="1"/>
      <c r="W176" s="1"/>
      <c r="X176" s="1"/>
      <c r="Y176" s="1"/>
      <c r="Z176" s="1"/>
      <c r="AA176" s="1"/>
    </row>
    <row r="177" spans="2:27" x14ac:dyDescent="0.2">
      <c r="B177" s="1"/>
      <c r="C177" s="1"/>
      <c r="D177" s="1"/>
      <c r="E177" s="2"/>
      <c r="F177" s="2"/>
      <c r="G177" s="2"/>
      <c r="H177" s="3"/>
      <c r="I177" s="1"/>
      <c r="J177" s="1"/>
      <c r="K177" s="1"/>
      <c r="L177" s="1"/>
      <c r="M177" s="1"/>
      <c r="N177" s="1"/>
      <c r="O177" s="1"/>
      <c r="P177" s="1"/>
      <c r="Q177" s="1"/>
      <c r="R177" s="1"/>
      <c r="S177" s="1"/>
      <c r="T177" s="1"/>
      <c r="U177" s="1"/>
      <c r="V177" s="1"/>
      <c r="W177" s="1"/>
      <c r="X177" s="1"/>
      <c r="Y177" s="1"/>
      <c r="Z177" s="1"/>
      <c r="AA177" s="1"/>
    </row>
    <row r="178" spans="2:27" x14ac:dyDescent="0.2">
      <c r="B178" s="1"/>
      <c r="C178" s="1"/>
      <c r="D178" s="1"/>
      <c r="E178" s="2"/>
      <c r="F178" s="2"/>
      <c r="G178" s="2"/>
      <c r="H178" s="3"/>
      <c r="I178" s="1"/>
      <c r="J178" s="1"/>
      <c r="K178" s="1"/>
      <c r="L178" s="1"/>
      <c r="M178" s="1"/>
      <c r="N178" s="1"/>
      <c r="O178" s="1"/>
      <c r="P178" s="1"/>
      <c r="Q178" s="1"/>
      <c r="R178" s="1"/>
      <c r="S178" s="1"/>
      <c r="T178" s="1"/>
      <c r="U178" s="1"/>
      <c r="V178" s="1"/>
      <c r="W178" s="1"/>
      <c r="X178" s="1"/>
      <c r="Y178" s="1"/>
      <c r="Z178" s="1"/>
      <c r="AA178" s="1"/>
    </row>
    <row r="179" spans="2:27" x14ac:dyDescent="0.2">
      <c r="B179" s="1"/>
      <c r="C179" s="1"/>
      <c r="D179" s="1"/>
      <c r="E179" s="2"/>
      <c r="F179" s="2"/>
      <c r="G179" s="2"/>
      <c r="H179" s="3"/>
      <c r="I179" s="1"/>
      <c r="J179" s="1"/>
      <c r="K179" s="1"/>
      <c r="L179" s="1"/>
      <c r="M179" s="1"/>
      <c r="N179" s="1"/>
      <c r="O179" s="1"/>
      <c r="P179" s="1"/>
      <c r="Q179" s="1"/>
      <c r="R179" s="1"/>
      <c r="S179" s="1"/>
      <c r="T179" s="1"/>
      <c r="U179" s="1"/>
      <c r="V179" s="1"/>
      <c r="W179" s="1"/>
      <c r="X179" s="1"/>
      <c r="Y179" s="1"/>
      <c r="Z179" s="1"/>
      <c r="AA179" s="1"/>
    </row>
    <row r="180" spans="2:27" x14ac:dyDescent="0.2">
      <c r="B180" s="1"/>
      <c r="C180" s="1"/>
      <c r="D180" s="1"/>
      <c r="E180" s="2"/>
      <c r="F180" s="2"/>
      <c r="G180" s="2"/>
      <c r="H180" s="3"/>
      <c r="I180" s="1"/>
      <c r="J180" s="1"/>
      <c r="K180" s="1"/>
      <c r="L180" s="1"/>
      <c r="M180" s="1"/>
      <c r="N180" s="1"/>
      <c r="O180" s="1"/>
      <c r="P180" s="1"/>
      <c r="Q180" s="1"/>
      <c r="R180" s="1"/>
      <c r="S180" s="1"/>
      <c r="T180" s="1"/>
      <c r="U180" s="1"/>
      <c r="V180" s="1"/>
      <c r="W180" s="1"/>
      <c r="X180" s="1"/>
      <c r="Y180" s="1"/>
      <c r="Z180" s="1"/>
      <c r="AA180" s="1"/>
    </row>
    <row r="181" spans="2:27" x14ac:dyDescent="0.2">
      <c r="B181" s="1"/>
      <c r="I181" s="1"/>
      <c r="J181" s="1"/>
      <c r="K181" s="1"/>
      <c r="L181" s="1"/>
      <c r="M181" s="1"/>
      <c r="N181" s="1"/>
      <c r="O181" s="1"/>
      <c r="P181" s="1"/>
      <c r="Q181" s="1"/>
      <c r="R181" s="1"/>
      <c r="S181" s="1"/>
      <c r="T181" s="1"/>
      <c r="U181" s="1"/>
      <c r="V181" s="1"/>
      <c r="W181" s="1"/>
      <c r="X181" s="1"/>
      <c r="Y181" s="1"/>
      <c r="Z181" s="1"/>
      <c r="AA181" s="1"/>
    </row>
  </sheetData>
  <mergeCells count="3">
    <mergeCell ref="E6:G6"/>
    <mergeCell ref="B2:H4"/>
    <mergeCell ref="E5:G5"/>
  </mergeCells>
  <pageMargins left="0.70866141732283472" right="0.70866141732283472" top="0.74803149606299213" bottom="0.74803149606299213" header="0.31496062992125984" footer="0.31496062992125984"/>
  <pageSetup paperSize="9" scale="85"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A5FDA-BC99-4B49-A505-33FC25F15288}">
  <sheetPr codeName="Sheet3"/>
  <dimension ref="A1:F15"/>
  <sheetViews>
    <sheetView workbookViewId="0">
      <selection activeCell="A15" sqref="A15:I15"/>
    </sheetView>
  </sheetViews>
  <sheetFormatPr defaultRowHeight="15" x14ac:dyDescent="0.2"/>
  <cols>
    <col min="3" max="3" width="11" bestFit="1" customWidth="1"/>
    <col min="4" max="4" width="10" bestFit="1" customWidth="1"/>
    <col min="5" max="6" width="11" bestFit="1" customWidth="1"/>
  </cols>
  <sheetData>
    <row r="1" spans="1:6" ht="15.75" x14ac:dyDescent="0.25">
      <c r="A1" s="152" t="s">
        <v>126</v>
      </c>
      <c r="B1" s="152"/>
      <c r="C1" s="152"/>
      <c r="D1" s="152"/>
      <c r="E1" s="152"/>
      <c r="F1" s="152"/>
    </row>
    <row r="2" spans="1:6" x14ac:dyDescent="0.2">
      <c r="A2" s="33"/>
      <c r="B2" s="34"/>
      <c r="C2" s="35" t="s">
        <v>127</v>
      </c>
      <c r="D2" s="35" t="s">
        <v>46</v>
      </c>
      <c r="E2" s="35" t="s">
        <v>128</v>
      </c>
      <c r="F2" s="35" t="s">
        <v>129</v>
      </c>
    </row>
    <row r="3" spans="1:6" x14ac:dyDescent="0.2">
      <c r="A3" s="36" t="s">
        <v>130</v>
      </c>
      <c r="B3" s="36"/>
      <c r="C3" s="37">
        <f>10042*12</f>
        <v>120504</v>
      </c>
      <c r="D3" s="37">
        <f>2411.88*12</f>
        <v>28942.560000000001</v>
      </c>
      <c r="E3" s="37">
        <f>1284.09*12</f>
        <v>15409.079999999998</v>
      </c>
      <c r="F3" s="37">
        <f>SUM(C3:E3)</f>
        <v>164855.63999999998</v>
      </c>
    </row>
    <row r="4" spans="1:6" x14ac:dyDescent="0.2">
      <c r="A4" s="36" t="s">
        <v>131</v>
      </c>
      <c r="B4" s="36"/>
      <c r="C4" s="37">
        <f>6904*12</f>
        <v>82848</v>
      </c>
      <c r="D4" s="37">
        <f>851.05*12</f>
        <v>10212.599999999999</v>
      </c>
      <c r="E4" s="37">
        <f>1567.21*12</f>
        <v>18806.52</v>
      </c>
      <c r="F4" s="37">
        <f t="shared" ref="F4:F12" si="0">SUM(C4:E4)</f>
        <v>111867.12000000001</v>
      </c>
    </row>
    <row r="5" spans="1:6" x14ac:dyDescent="0.2">
      <c r="A5" s="36" t="s">
        <v>132</v>
      </c>
      <c r="B5" s="36"/>
      <c r="C5" s="37">
        <f>6904*12</f>
        <v>82848</v>
      </c>
      <c r="D5" s="37">
        <f>851.05*12</f>
        <v>10212.599999999999</v>
      </c>
      <c r="E5" s="37">
        <f>1567.21*12</f>
        <v>18806.52</v>
      </c>
      <c r="F5" s="37">
        <f t="shared" si="0"/>
        <v>111867.12000000001</v>
      </c>
    </row>
    <row r="6" spans="1:6" x14ac:dyDescent="0.2">
      <c r="A6" s="36" t="s">
        <v>133</v>
      </c>
      <c r="B6" s="36"/>
      <c r="C6" s="37">
        <f>73000</f>
        <v>73000</v>
      </c>
      <c r="D6" s="37">
        <f>737.8*12</f>
        <v>8853.5999999999985</v>
      </c>
      <c r="E6" s="37">
        <f>1380.92*12</f>
        <v>16571.04</v>
      </c>
      <c r="F6" s="37">
        <f t="shared" si="0"/>
        <v>98424.640000000014</v>
      </c>
    </row>
    <row r="7" spans="1:6" x14ac:dyDescent="0.2">
      <c r="A7" s="36" t="s">
        <v>134</v>
      </c>
      <c r="B7" s="36"/>
      <c r="C7" s="37">
        <f>6107.92*12</f>
        <v>73295.040000000008</v>
      </c>
      <c r="D7" s="37">
        <f>741.19*12</f>
        <v>8894.2800000000007</v>
      </c>
      <c r="E7" s="37">
        <f>1386.5*12</f>
        <v>16638</v>
      </c>
      <c r="F7" s="37">
        <f t="shared" si="0"/>
        <v>98827.32</v>
      </c>
    </row>
    <row r="8" spans="1:6" x14ac:dyDescent="0.2">
      <c r="A8" s="36" t="s">
        <v>135</v>
      </c>
      <c r="B8" s="36"/>
      <c r="C8" s="37">
        <f>3603.6*12</f>
        <v>43243.199999999997</v>
      </c>
      <c r="D8" s="37">
        <f>395.59*12</f>
        <v>4747.08</v>
      </c>
      <c r="E8" s="37">
        <f>818.02*12</f>
        <v>9816.24</v>
      </c>
      <c r="F8" s="37">
        <f t="shared" si="0"/>
        <v>57806.52</v>
      </c>
    </row>
    <row r="9" spans="1:6" x14ac:dyDescent="0.2">
      <c r="A9" s="36" t="s">
        <v>136</v>
      </c>
      <c r="B9" s="36"/>
      <c r="C9" s="37">
        <f>3400*12</f>
        <v>40800</v>
      </c>
      <c r="D9" s="37">
        <f>367.49*12</f>
        <v>4409.88</v>
      </c>
      <c r="E9" s="37">
        <f>771.8*12</f>
        <v>9261.5999999999985</v>
      </c>
      <c r="F9" s="37">
        <f t="shared" si="0"/>
        <v>54471.479999999996</v>
      </c>
    </row>
    <row r="10" spans="1:6" x14ac:dyDescent="0.2">
      <c r="A10" s="36" t="s">
        <v>137</v>
      </c>
      <c r="B10" s="36"/>
      <c r="C10" s="37">
        <f>3176.51*12</f>
        <v>38118.120000000003</v>
      </c>
      <c r="D10" s="37">
        <f>336.65*12</f>
        <v>4039.7999999999997</v>
      </c>
      <c r="E10" s="37">
        <f>721.07*12</f>
        <v>8652.84</v>
      </c>
      <c r="F10" s="37">
        <f t="shared" si="0"/>
        <v>50810.760000000009</v>
      </c>
    </row>
    <row r="11" spans="1:6" x14ac:dyDescent="0.2">
      <c r="A11" s="36" t="s">
        <v>138</v>
      </c>
      <c r="B11" s="36"/>
      <c r="C11" s="38">
        <f>2333.33*12</f>
        <v>27999.96</v>
      </c>
      <c r="D11" s="38">
        <f>220.29*12</f>
        <v>2643.48</v>
      </c>
      <c r="E11" s="38">
        <f>529.67*12</f>
        <v>6356.0399999999991</v>
      </c>
      <c r="F11" s="38">
        <f t="shared" si="0"/>
        <v>36999.479999999996</v>
      </c>
    </row>
    <row r="12" spans="1:6" x14ac:dyDescent="0.2">
      <c r="A12" s="36" t="s">
        <v>139</v>
      </c>
      <c r="B12" s="36"/>
      <c r="C12" s="38">
        <v>36780.959999999999</v>
      </c>
      <c r="D12" s="38">
        <v>3855.24</v>
      </c>
      <c r="E12" s="38">
        <v>8349.24</v>
      </c>
      <c r="F12" s="38">
        <f t="shared" si="0"/>
        <v>48985.439999999995</v>
      </c>
    </row>
    <row r="13" spans="1:6" x14ac:dyDescent="0.2">
      <c r="A13" s="36"/>
      <c r="B13" s="36"/>
      <c r="C13" s="37">
        <f>SUM(C3:C12)</f>
        <v>619437.28</v>
      </c>
      <c r="D13" s="37">
        <f t="shared" ref="D13:F13" si="1">SUM(D3:D12)</f>
        <v>86811.12000000001</v>
      </c>
      <c r="E13" s="37">
        <f t="shared" si="1"/>
        <v>128667.12</v>
      </c>
      <c r="F13" s="37">
        <f t="shared" si="1"/>
        <v>834915.52</v>
      </c>
    </row>
    <row r="15" spans="1:6" x14ac:dyDescent="0.2">
      <c r="A15" s="11" t="s">
        <v>140</v>
      </c>
    </row>
  </sheetData>
  <mergeCells count="1">
    <mergeCell ref="A1:F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bdacb442-bfc7-44df-9acc-2a4df8c8cb38">T6W7HYUETC4M-6132631-302531</_dlc_DocId>
    <_dlc_DocIdUrl xmlns="bdacb442-bfc7-44df-9acc-2a4df8c8cb38">
      <Url>https://bucksbusinessfirst.sharepoint.com/sites/btvlep/_layouts/15/DocIdRedir.aspx?ID=T6W7HYUETC4M-6132631-302531</Url>
      <Description>T6W7HYUETC4M-6132631-302531</Description>
    </_dlc_DocIdUrl>
    <SharedWithUsers xmlns="bdacb442-bfc7-44df-9acc-2a4df8c8cb38">
      <UserInfo>
        <DisplayName>Richard Harrington</DisplayName>
        <AccountId>55</AccountId>
        <AccountType/>
      </UserInfo>
      <UserInfo>
        <DisplayName>Sarah Fraser</DisplayName>
        <AccountId>157</AccountId>
        <AccountType/>
      </UserInfo>
      <UserInfo>
        <DisplayName>Ian Barham</DisplayName>
        <AccountId>39</AccountId>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B184EBCA9820A54889BE266E05484C17" ma:contentTypeVersion="1111" ma:contentTypeDescription="Create a new document." ma:contentTypeScope="" ma:versionID="891555c554740ec6688d96457938a041">
  <xsd:schema xmlns:xsd="http://www.w3.org/2001/XMLSchema" xmlns:xs="http://www.w3.org/2001/XMLSchema" xmlns:p="http://schemas.microsoft.com/office/2006/metadata/properties" xmlns:ns2="bdacb442-bfc7-44df-9acc-2a4df8c8cb38" xmlns:ns3="f381c5e9-0710-4874-9e83-7dea9d48a2b2" targetNamespace="http://schemas.microsoft.com/office/2006/metadata/properties" ma:root="true" ma:fieldsID="bfe6340960f136eff50c0d6ced9d7ecc" ns2:_="" ns3:_="">
    <xsd:import namespace="bdacb442-bfc7-44df-9acc-2a4df8c8cb38"/>
    <xsd:import namespace="f381c5e9-0710-4874-9e83-7dea9d48a2b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2:SharedWithUsers" minOccurs="0"/>
                <xsd:element ref="ns2:SharedWithDetails"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acb442-bfc7-44df-9acc-2a4df8c8cb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81c5e9-0710-4874-9e83-7dea9d48a2b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E51BF9-313B-435D-9D7E-C03A867D1EB4}">
  <ds:schemaRefs>
    <ds:schemaRef ds:uri="http://schemas.microsoft.com/sharepoint/events"/>
  </ds:schemaRefs>
</ds:datastoreItem>
</file>

<file path=customXml/itemProps2.xml><?xml version="1.0" encoding="utf-8"?>
<ds:datastoreItem xmlns:ds="http://schemas.openxmlformats.org/officeDocument/2006/customXml" ds:itemID="{567CDA0C-6A1D-4AF5-B8E2-689C156D5079}">
  <ds:schemaRefs>
    <ds:schemaRef ds:uri="http://schemas.microsoft.com/sharepoint/v3/contenttype/forms"/>
  </ds:schemaRefs>
</ds:datastoreItem>
</file>

<file path=customXml/itemProps3.xml><?xml version="1.0" encoding="utf-8"?>
<ds:datastoreItem xmlns:ds="http://schemas.openxmlformats.org/officeDocument/2006/customXml" ds:itemID="{95FF0ACD-2384-4335-8CE6-F63F7F918CD4}">
  <ds:schemaRefs>
    <ds:schemaRef ds:uri="http://schemas.microsoft.com/office/2006/metadata/properties"/>
    <ds:schemaRef ds:uri="http://schemas.microsoft.com/office/infopath/2007/PartnerControls"/>
    <ds:schemaRef ds:uri="bdacb442-bfc7-44df-9acc-2a4df8c8cb38"/>
  </ds:schemaRefs>
</ds:datastoreItem>
</file>

<file path=customXml/itemProps4.xml><?xml version="1.0" encoding="utf-8"?>
<ds:datastoreItem xmlns:ds="http://schemas.openxmlformats.org/officeDocument/2006/customXml" ds:itemID="{3770D64E-D7E1-4A6D-B679-308A1BDE03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acb442-bfc7-44df-9acc-2a4df8c8cb38"/>
    <ds:schemaRef ds:uri="f381c5e9-0710-4874-9e83-7dea9d48a2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Board Summary</vt:lpstr>
      <vt:lpstr>Detail Operating Budget</vt:lpstr>
      <vt:lpstr>'Board 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Bharti Bhoja</dc:creator>
  <cp:keywords/>
  <dc:description/>
  <cp:lastModifiedBy>Richard Burton</cp:lastModifiedBy>
  <cp:revision/>
  <dcterms:created xsi:type="dcterms:W3CDTF">2022-02-09T15:26:57Z</dcterms:created>
  <dcterms:modified xsi:type="dcterms:W3CDTF">2022-04-04T10:06:02Z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0x010100B184EBCA9820A54889BE266E05484C17</vt:lpwstr>
  </property>
  <property fmtid="{D5CDD505-2E9C-101B-9397-08002B2CF9AE}" pid="3" name="_dlc_DocIdItemGuid">
    <vt:lpwstr>39277574-cb1d-4e66-9916-e8bd0886af7d</vt:lpwstr>
  </property>
</Properties>
</file>